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19126"/>
  <workbookPr codeName="ThisWorkbook" defaultThemeVersion="124226"/>
  <workbookProtection workbookAlgorithmName="SHA-512" workbookHashValue="ID5z5k+5yGfCgRIH4lBfDswUkFOdxur3fDCbh75RNdpIGj0uJVIPWZOk0kzzxYzknIRRyUvh+ySU2H0qhl9qxw==" workbookSpinCount="100000" workbookSaltValue="trT+oRQGSzF9+XSKIVhr9g==" lockStructure="1"/>
  <bookViews>
    <workbookView xWindow="0" yWindow="0" windowWidth="19200" windowHeight="6670" tabRatio="912" activeTab="0"/>
  </bookViews>
  <sheets>
    <sheet name="Contractor Info &amp; Instructions" sheetId="1" r:id="rId1"/>
    <sheet name="I Mirror_East" sheetId="2" r:id="rId2"/>
    <sheet name="J-Cost_East" sheetId="3" r:id="rId3"/>
    <sheet name="I Mirror_Central" sheetId="10" r:id="rId4"/>
    <sheet name="J-Cost_Central" sheetId="11" r:id="rId5"/>
    <sheet name="I Mirror_West" sheetId="12" r:id="rId6"/>
    <sheet name="J-Cost_West" sheetId="13" r:id="rId7"/>
    <sheet name="Cost Summary" sheetId="4" r:id="rId8"/>
    <sheet name="PA State Wide_Databook" sheetId="5" r:id="rId9"/>
    <sheet name="PA Central Region_Databook" sheetId="7" r:id="rId10"/>
    <sheet name="PA Eastern Region_Databook" sheetId="8" r:id="rId11"/>
    <sheet name="PA Western Region_Databook" sheetId="9" r:id="rId12"/>
    <sheet name="County-Region Mapping" sheetId="6" r:id="rId13"/>
  </sheets>
  <externalReferences>
    <externalReference r:id="rId16"/>
  </externalReferences>
  <definedNames>
    <definedName name="County">'[1]County Summary'!$E$3</definedName>
    <definedName name="_xlnm.Print_Area" localSheetId="3">'I Mirror_Central'!$A$46:$N$77,'I Mirror_Central'!$A$79:$N$110,'I Mirror_Central'!$A$112:$N$143,'I Mirror_Central'!$A$145:$N$176,'I Mirror_Central'!$A$178:$N$209</definedName>
    <definedName name="_xlnm.Print_Area" localSheetId="1">'I Mirror_East'!$A$46:$N$77,'I Mirror_East'!$A$79:$N$110,'I Mirror_East'!$A$112:$N$143,'I Mirror_East'!$A$145:$N$176,'I Mirror_East'!$A$178:$N$209</definedName>
    <definedName name="_xlnm.Print_Area" localSheetId="5">'I Mirror_West'!$A$46:$N$77,'I Mirror_West'!$A$79:$N$110,'I Mirror_West'!$A$112:$N$143,'I Mirror_West'!$A$145:$N$176,'I Mirror_West'!$A$178:$N$209</definedName>
    <definedName name="_xlnm.Print_Area" localSheetId="4">'J-Cost_Central'!$A$1:$M$187</definedName>
    <definedName name="_xlnm.Print_Area" localSheetId="2">'J-Cost_East'!$A$1:$M$187</definedName>
    <definedName name="_xlnm.Print_Area" localSheetId="6">'J-Cost_West'!$A$1:$M$187</definedName>
    <definedName name="_xlnm.Print_Titles" localSheetId="1">'I Mirror_East'!$1:$2</definedName>
    <definedName name="_xlnm.Print_Titles" localSheetId="2">'J-Cost_East'!$1:$6</definedName>
    <definedName name="_xlnm.Print_Titles" localSheetId="3">'I Mirror_Central'!$1:$2</definedName>
    <definedName name="_xlnm.Print_Titles" localSheetId="4">'J-Cost_Central'!$1:$6</definedName>
    <definedName name="_xlnm.Print_Titles" localSheetId="5">'I Mirror_West'!$1:$2</definedName>
    <definedName name="_xlnm.Print_Titles" localSheetId="6">'J-Cost_West'!$1:$6</definedName>
    <definedName name="_xlnm.Print_Titles" localSheetId="8">'PA State Wide_Databook'!$A:$B</definedName>
  </definedNames>
  <calcPr calcId="179017"/>
</workbook>
</file>

<file path=xl/sharedStrings.xml><?xml version="1.0" encoding="utf-8"?>
<sst xmlns="http://schemas.openxmlformats.org/spreadsheetml/2006/main" count="1934" uniqueCount="360">
  <si>
    <t>I-Mirror Instructions</t>
  </si>
  <si>
    <t xml:space="preserve"> </t>
  </si>
  <si>
    <t/>
  </si>
  <si>
    <t>Legend = Editable Fields</t>
  </si>
  <si>
    <t>EXAMPLE</t>
  </si>
  <si>
    <t>Proposed Per Member Per Month Rate</t>
  </si>
  <si>
    <t>Average Price Per Para Transit Trip</t>
  </si>
  <si>
    <t>Month</t>
  </si>
  <si>
    <t>Averages / Total Cost</t>
  </si>
  <si>
    <t>Per Member Per Month Rate</t>
  </si>
  <si>
    <t>Cost</t>
  </si>
  <si>
    <t>Averages / Totals</t>
  </si>
  <si>
    <t>Average Trips Per User Per Month</t>
  </si>
  <si>
    <t>Option Year 1</t>
  </si>
  <si>
    <t>Option Year 2</t>
  </si>
  <si>
    <t>Year 1</t>
  </si>
  <si>
    <t>Year 2</t>
  </si>
  <si>
    <t>Year 3</t>
  </si>
  <si>
    <t>ITEM</t>
  </si>
  <si>
    <t>Contract</t>
  </si>
  <si>
    <t>Option</t>
  </si>
  <si>
    <t>Total</t>
  </si>
  <si>
    <t>EXPENDITURES</t>
  </si>
  <si>
    <t>Salaries &amp; Benefits</t>
  </si>
  <si>
    <t>Staff Wages</t>
  </si>
  <si>
    <t>Benefits</t>
  </si>
  <si>
    <t>Misc. (details must be attached)</t>
  </si>
  <si>
    <t>Subtotal Salaries &amp; Benefits</t>
  </si>
  <si>
    <t>Rent/Lease of Space</t>
  </si>
  <si>
    <t>Security</t>
  </si>
  <si>
    <t>Rent</t>
  </si>
  <si>
    <t>Utilities</t>
  </si>
  <si>
    <t>Insurance</t>
  </si>
  <si>
    <t>Cleaning/Repairs</t>
  </si>
  <si>
    <t>Telephone</t>
  </si>
  <si>
    <t>Subtotal Rent/Lease of Space</t>
  </si>
  <si>
    <t>Materials &amp; Supplies</t>
  </si>
  <si>
    <t>Office Supplies</t>
  </si>
  <si>
    <t>Photocopying  (paper, toner, etc.)</t>
  </si>
  <si>
    <t>Printing (Outsourced)</t>
  </si>
  <si>
    <t>Postage</t>
  </si>
  <si>
    <t>Equipment Repairs  (copiers, fax, etc.)</t>
  </si>
  <si>
    <t>Subtotal Materials &amp; Supplies</t>
  </si>
  <si>
    <t>Office Equipment/Furniture</t>
  </si>
  <si>
    <t>Purchased</t>
  </si>
  <si>
    <t>Lease Agreement</t>
  </si>
  <si>
    <t>Depreciation Expense</t>
  </si>
  <si>
    <t>Subtotal Equipment</t>
  </si>
  <si>
    <t>Data Processing</t>
  </si>
  <si>
    <t>Computer Equipment Lease/Purchase</t>
  </si>
  <si>
    <t>Subcontract Services</t>
  </si>
  <si>
    <t>Software</t>
  </si>
  <si>
    <t>Software - License Allocation</t>
  </si>
  <si>
    <t>Subtotal Data Processing</t>
  </si>
  <si>
    <t>Travel</t>
  </si>
  <si>
    <t>Meals</t>
  </si>
  <si>
    <t>Lodging</t>
  </si>
  <si>
    <t>Misc.</t>
  </si>
  <si>
    <t>Subtotal Travel</t>
  </si>
  <si>
    <t>Fees - Other Related Costs</t>
  </si>
  <si>
    <t>Professional Fees</t>
  </si>
  <si>
    <t>Bank Charges</t>
  </si>
  <si>
    <t>Insurance (officers, board, liability, etc.)</t>
  </si>
  <si>
    <t>Subtotal Fees - Other</t>
  </si>
  <si>
    <t>Total Administrative Cost</t>
  </si>
  <si>
    <t>% of Total Funding plus Interest</t>
  </si>
  <si>
    <t>Production (Design/Set-up Forms)</t>
  </si>
  <si>
    <t>Printing (incldg Reproduction)</t>
  </si>
  <si>
    <t>Photocopying</t>
  </si>
  <si>
    <t>Subtotal M &amp; S</t>
  </si>
  <si>
    <t>Equipment Lease/Purchase</t>
  </si>
  <si>
    <t>Subtotal  Data Processing</t>
  </si>
  <si>
    <t>Property - Vehicles</t>
  </si>
  <si>
    <t>Autos-Leased</t>
  </si>
  <si>
    <t>Maintenance Repairs</t>
  </si>
  <si>
    <t>Fuel Charges</t>
  </si>
  <si>
    <t>Subtotal Property</t>
  </si>
  <si>
    <t>Specialty Equipment</t>
  </si>
  <si>
    <t>Radio Communications Equip. (incl airtime)</t>
  </si>
  <si>
    <t>Lift Equip. Purch. Separate from Veh.</t>
  </si>
  <si>
    <t xml:space="preserve">Computers for Dir. Purposes </t>
  </si>
  <si>
    <t>Depreciation Expense on S.E.</t>
  </si>
  <si>
    <t>Subtotal of Specialty Equip.</t>
  </si>
  <si>
    <t>Direct Travel</t>
  </si>
  <si>
    <t>Subtotal Direct Travel</t>
  </si>
  <si>
    <t>Purchased Transportation</t>
  </si>
  <si>
    <t>Reimbursements</t>
  </si>
  <si>
    <t>Mileage Reimbursement</t>
  </si>
  <si>
    <t>Reimbursement for Fixed Route</t>
  </si>
  <si>
    <t>Subtotal for Reimbursements</t>
  </si>
  <si>
    <t>Profit before Income Tax</t>
  </si>
  <si>
    <t>Subtotal Operating Cost</t>
  </si>
  <si>
    <t>Total Costs</t>
  </si>
  <si>
    <t>Interest Earned</t>
  </si>
  <si>
    <t>Total Funding</t>
  </si>
  <si>
    <t>Example Proposal - Cost Projections</t>
  </si>
  <si>
    <t>Example Proposal - Trip / Mode / User Projections</t>
  </si>
  <si>
    <t>Year 1 Proposal - Cost Projections</t>
  </si>
  <si>
    <t>Year 1 Proposal - Trip / Mode / User Projections</t>
  </si>
  <si>
    <t>Average Price Per Public Fixed Route Trip</t>
  </si>
  <si>
    <t>Projected Monthly MA Consumers</t>
  </si>
  <si>
    <t>Total Projected Monthly MATP Users</t>
  </si>
  <si>
    <t>Projected # of Mileage Reimbursement Trips</t>
  </si>
  <si>
    <t>Projected # of Para Transit Trips</t>
  </si>
  <si>
    <t>Total Projected Monthly Trips</t>
  </si>
  <si>
    <t>Projected % of Mileage Reimbursement Trips</t>
  </si>
  <si>
    <t>Projected % of Para Transit Trips</t>
  </si>
  <si>
    <t>Projected # of Public Fixed Route Trips:</t>
  </si>
  <si>
    <t>Month-To-Month Projected Consumer Growth (%)</t>
  </si>
  <si>
    <t>Projected # of Public Fixed Route Trips</t>
  </si>
  <si>
    <t>Projected MATP Users as a % of MA Population</t>
  </si>
  <si>
    <t>Year 2 Proposal - Trip / Mode / User Projections</t>
  </si>
  <si>
    <t>Projected % of Public Fixed Route Trips</t>
  </si>
  <si>
    <t>Year 3 Proposal - Cost Projections</t>
  </si>
  <si>
    <t>Year 3 Proposal - Trip / Mode / User Projections</t>
  </si>
  <si>
    <t>Average Price Per Mileage ReimTransitement Trip</t>
  </si>
  <si>
    <t>Option Year 1 Proposal - Cost Projections</t>
  </si>
  <si>
    <t>Option Year 1 Proposal - Trip / Mode / User Projections</t>
  </si>
  <si>
    <t>Option Year 2 Proposal - Cost Projections</t>
  </si>
  <si>
    <t>Option Year 2 Proposal - Trip / Mode / User Projections</t>
  </si>
  <si>
    <t>Year 2 Proposal - Cost Projections</t>
  </si>
  <si>
    <t>Annual Cost</t>
  </si>
  <si>
    <t>TOTAL CONTRACT PRICING</t>
  </si>
  <si>
    <t>Total Base Year Pricing</t>
  </si>
  <si>
    <t>Option Year 1 Pricing</t>
  </si>
  <si>
    <t>Option Year 2 Pricing</t>
  </si>
  <si>
    <t>Total Contract Pricing</t>
  </si>
  <si>
    <t>COST SUBMITTAL INSTRUCTIONS</t>
  </si>
  <si>
    <t>PLEASE NOTE:  THE J-COST WORKSHEET MUST BE COMPLETED IN ORDER TO CALCULATE THE PROPOSED PER MEMBER PER MONTH RATE ON THE I MIRROR.</t>
  </si>
  <si>
    <t>PMPM</t>
  </si>
  <si>
    <t>This worksheet will be used to evaluate each Offeror's proposals.</t>
  </si>
  <si>
    <t>3.  Annual Totals must match on the Cost Summary Worksheet, the I Mirror and the J-Cost Worksheets.</t>
  </si>
  <si>
    <t>2.  Once you have completed the I Mirror and J-Cost Worksheets, Excel will automatically complete the Cost Summary Worksheet.</t>
  </si>
  <si>
    <t> 
 </t>
  </si>
  <si>
    <t>Para Transit</t>
  </si>
  <si>
    <t>Mass Transit</t>
  </si>
  <si>
    <t>Average Trips Per Consumer</t>
  </si>
  <si>
    <t>Trips</t>
  </si>
  <si>
    <t>Unduplicated Consumers using MATP</t>
  </si>
  <si>
    <t>.</t>
  </si>
  <si>
    <t>%Growth From Prior Year</t>
  </si>
  <si>
    <t>MATP Consumer</t>
  </si>
  <si>
    <t>MATP Eligible Consumers</t>
  </si>
  <si>
    <t>Mode</t>
  </si>
  <si>
    <t>Type</t>
  </si>
  <si>
    <t>2017M12</t>
  </si>
  <si>
    <t>2017M11</t>
  </si>
  <si>
    <t>2017M10</t>
  </si>
  <si>
    <t>2017M09</t>
  </si>
  <si>
    <t>2017M08</t>
  </si>
  <si>
    <t>2017M07</t>
  </si>
  <si>
    <t>2017M06</t>
  </si>
  <si>
    <t>2017M05</t>
  </si>
  <si>
    <t>2017M04</t>
  </si>
  <si>
    <t>2017M03</t>
  </si>
  <si>
    <t>2017M02</t>
  </si>
  <si>
    <t>2017M01</t>
  </si>
  <si>
    <t>2016M12</t>
  </si>
  <si>
    <t>2016M11</t>
  </si>
  <si>
    <t>2016M10</t>
  </si>
  <si>
    <t>2016M09</t>
  </si>
  <si>
    <t>2016M08</t>
  </si>
  <si>
    <t>2016M07</t>
  </si>
  <si>
    <t>2016M06</t>
  </si>
  <si>
    <t>2016M05</t>
  </si>
  <si>
    <t>2016M04</t>
  </si>
  <si>
    <t>2016M03</t>
  </si>
  <si>
    <t>2016M02</t>
  </si>
  <si>
    <t>2016M01</t>
  </si>
  <si>
    <t>2015M12</t>
  </si>
  <si>
    <t>2015M11</t>
  </si>
  <si>
    <t>2015M10</t>
  </si>
  <si>
    <t>2015M09</t>
  </si>
  <si>
    <t>2015M08</t>
  </si>
  <si>
    <t>2015M07</t>
  </si>
  <si>
    <t>2015M06</t>
  </si>
  <si>
    <t>2015M05</t>
  </si>
  <si>
    <t>2015M04</t>
  </si>
  <si>
    <t>2015M03</t>
  </si>
  <si>
    <t>2015M02</t>
  </si>
  <si>
    <t>2015M01</t>
  </si>
  <si>
    <t>2014M12</t>
  </si>
  <si>
    <t>2014M11</t>
  </si>
  <si>
    <t>2014M10</t>
  </si>
  <si>
    <t>2014M09</t>
  </si>
  <si>
    <t>2014M08</t>
  </si>
  <si>
    <t>2014M07</t>
  </si>
  <si>
    <t>2014M06</t>
  </si>
  <si>
    <t>2014M05</t>
  </si>
  <si>
    <t>2014M04</t>
  </si>
  <si>
    <t>2014M03</t>
  </si>
  <si>
    <t>2014M02</t>
  </si>
  <si>
    <t>2014M01</t>
  </si>
  <si>
    <t>2013M12</t>
  </si>
  <si>
    <t>2013M11</t>
  </si>
  <si>
    <t>2013M10</t>
  </si>
  <si>
    <t>2013M09</t>
  </si>
  <si>
    <t>2013M08</t>
  </si>
  <si>
    <t>2013M07</t>
  </si>
  <si>
    <t>2013M06</t>
  </si>
  <si>
    <t>2013M05</t>
  </si>
  <si>
    <t>2013M04</t>
  </si>
  <si>
    <t>2013M03</t>
  </si>
  <si>
    <t>2013M02</t>
  </si>
  <si>
    <t>2013M01</t>
  </si>
  <si>
    <t>Trip_YYMM</t>
  </si>
  <si>
    <t>County : PA State Wide</t>
  </si>
  <si>
    <t>Contractor Name:</t>
  </si>
  <si>
    <t>Representative Name:</t>
  </si>
  <si>
    <t>Representative Email:</t>
  </si>
  <si>
    <r>
      <t xml:space="preserve">Trip / Mode Projections (Light Blue Boxes). Complete these data fields based on your projected number of trips that will be provided by each mode of transportation. </t>
    </r>
    <r>
      <rPr>
        <sz val="12"/>
        <rFont val="Times New Roman"/>
        <family val="1"/>
      </rPr>
      <t xml:space="preserve">These fields will be used to understand the basis made by the Offeror in terms of shifting ridership from one mode to the other as well as the expected utilization of MATP services for the MA population.  </t>
    </r>
  </si>
  <si>
    <t xml:space="preserve">Proposed Per Member Per Month Rate (Dark Blue Box with Green Writing). This data field is automatically calculated based on your projected costs for each contract year divided by the total number of eligible MATP recipients for the same time period.  </t>
  </si>
  <si>
    <t>Management Wages</t>
  </si>
  <si>
    <t>Administration Salaries &amp; Benefits</t>
  </si>
  <si>
    <t>Subtotal Administration Salaries &amp; Benefits</t>
  </si>
  <si>
    <t>Call Center Salaries &amp; Benefits</t>
  </si>
  <si>
    <t>Subtotal Call Center Salaries &amp; Benefits</t>
  </si>
  <si>
    <t>Quality Management (QM) Salaries &amp; Benefits</t>
  </si>
  <si>
    <t>Subtotal QM Salaries &amp; Benefits</t>
  </si>
  <si>
    <t>IT Support Services Salaries &amp; Benefits</t>
  </si>
  <si>
    <t>Subtotal Support Services Salaries &amp; Benefits</t>
  </si>
  <si>
    <t>Claims Management Salaries &amp; Benefits</t>
  </si>
  <si>
    <t>Subtotal Claims Mgmt. Salaries &amp; Benefits</t>
  </si>
  <si>
    <t>Administration Expenses</t>
  </si>
  <si>
    <t>Operating Expenses</t>
  </si>
  <si>
    <t>Community Outreach</t>
  </si>
  <si>
    <t>Average Price Per Shared Ride Trip</t>
  </si>
  <si>
    <t>Projected # of Shared Ride Trips</t>
  </si>
  <si>
    <t>Total Vendor Trip Cost</t>
  </si>
  <si>
    <r>
      <t xml:space="preserve">Per Mode Pricing  (Light Blue Boxes). Complete these data fields based on your projections of average cost per trip for each mode of transportation. </t>
    </r>
    <r>
      <rPr>
        <sz val="12"/>
        <rFont val="Times New Roman"/>
        <family val="1"/>
      </rPr>
      <t>These data points will be used to understand the basis for the cost per mode that each Offeror is using to come to a capitated rate. This total vendor trip cost will link into the J-Cost worksheet(s)</t>
    </r>
  </si>
  <si>
    <t>J-Cost Instructions</t>
  </si>
  <si>
    <r>
      <t xml:space="preserve">Cost projections by category (Light Blue Boxes). </t>
    </r>
    <r>
      <rPr>
        <sz val="12"/>
        <rFont val="Times New Roman"/>
        <family val="1"/>
      </rPr>
      <t>These fields will assist the vendor in understanding other costs associated with providing the transportation service. Filling out the J-Cost worksheet(s) will also provide the all-inclusive rate that is being proposed to the state for providing the service.</t>
    </r>
  </si>
  <si>
    <t>East Region - Cost Proposal by Contract Year</t>
  </si>
  <si>
    <t>West Region - Cost Proposal by Contract Year</t>
  </si>
  <si>
    <t>Central Region - Cost Proposal by Contract Year</t>
  </si>
  <si>
    <t>Trip / Mode / User Projections - Vendor Input</t>
  </si>
  <si>
    <t>Per Mode Price Projections - Vendor Input</t>
  </si>
  <si>
    <t>Proposed Per Member Per Month Rate - To Be Evaluated</t>
  </si>
  <si>
    <t>Contract Year 1 Cost Proposal</t>
  </si>
  <si>
    <t>Contract Year 2 Cost Proposal</t>
  </si>
  <si>
    <t>Contract Year 3 Contract Proposal</t>
  </si>
  <si>
    <t>Option Year 1 Cost Proposal</t>
  </si>
  <si>
    <t>Option Year 2 Cost Proposal</t>
  </si>
  <si>
    <t>Projected % of Shared Ride Trips</t>
  </si>
  <si>
    <t>Public Fixed Route Trip</t>
  </si>
  <si>
    <t>Mileage ReimTransitement Trip</t>
  </si>
  <si>
    <t>Para Transit Trip</t>
  </si>
  <si>
    <t>Shared Ride Trip</t>
  </si>
  <si>
    <t>Subtotal Purchased Transportation</t>
  </si>
  <si>
    <t>Allegheny</t>
  </si>
  <si>
    <t>Armstrong</t>
  </si>
  <si>
    <t>Beaver</t>
  </si>
  <si>
    <t>Butler</t>
  </si>
  <si>
    <t>Cameron</t>
  </si>
  <si>
    <t>Clarion</t>
  </si>
  <si>
    <t>Crawford</t>
  </si>
  <si>
    <t>Elk</t>
  </si>
  <si>
    <t>Erie</t>
  </si>
  <si>
    <t>Fayette</t>
  </si>
  <si>
    <t>Forest</t>
  </si>
  <si>
    <t>Greene</t>
  </si>
  <si>
    <t>Jefferson</t>
  </si>
  <si>
    <t>Indiana</t>
  </si>
  <si>
    <t>Lawrence</t>
  </si>
  <si>
    <t>Mercer</t>
  </si>
  <si>
    <t>Warren</t>
  </si>
  <si>
    <t>Venango</t>
  </si>
  <si>
    <t>McKean</t>
  </si>
  <si>
    <t>Washington</t>
  </si>
  <si>
    <t>Westmoreland</t>
  </si>
  <si>
    <t>West Region Counties</t>
  </si>
  <si>
    <t>Adams</t>
  </si>
  <si>
    <t>Bedford</t>
  </si>
  <si>
    <t>Blair</t>
  </si>
  <si>
    <t>Cambria</t>
  </si>
  <si>
    <t>Centre</t>
  </si>
  <si>
    <t>Clearfield</t>
  </si>
  <si>
    <t>Clinton</t>
  </si>
  <si>
    <t>Columbia</t>
  </si>
  <si>
    <t>Cumberland</t>
  </si>
  <si>
    <t>Dauphin</t>
  </si>
  <si>
    <t>Franklin</t>
  </si>
  <si>
    <t>Fulton</t>
  </si>
  <si>
    <t>Huntingdon</t>
  </si>
  <si>
    <t>Juniata</t>
  </si>
  <si>
    <t>Lycoming</t>
  </si>
  <si>
    <t>Mifflin</t>
  </si>
  <si>
    <t>Montour</t>
  </si>
  <si>
    <t>Northumberland</t>
  </si>
  <si>
    <t>Perry</t>
  </si>
  <si>
    <t>Potter</t>
  </si>
  <si>
    <t>Snyder</t>
  </si>
  <si>
    <t>Somerset</t>
  </si>
  <si>
    <t>Union</t>
  </si>
  <si>
    <t>York</t>
  </si>
  <si>
    <t>Bradford</t>
  </si>
  <si>
    <t>Sullivan</t>
  </si>
  <si>
    <t>Tioga</t>
  </si>
  <si>
    <t>Central Region Counties</t>
  </si>
  <si>
    <t>East Region Counties</t>
  </si>
  <si>
    <t>Berks</t>
  </si>
  <si>
    <t>Bucks</t>
  </si>
  <si>
    <t>Carbon</t>
  </si>
  <si>
    <t>Chester</t>
  </si>
  <si>
    <t>Delaware</t>
  </si>
  <si>
    <t>Lackawanna</t>
  </si>
  <si>
    <t>Lancaster</t>
  </si>
  <si>
    <t>Lebanon</t>
  </si>
  <si>
    <t>Lehigh</t>
  </si>
  <si>
    <t>Luzerne</t>
  </si>
  <si>
    <t>Monroe</t>
  </si>
  <si>
    <t>Montgomery</t>
  </si>
  <si>
    <t>Northampton</t>
  </si>
  <si>
    <t>Philadelphia</t>
  </si>
  <si>
    <t>Pike</t>
  </si>
  <si>
    <t>Schuylkill</t>
  </si>
  <si>
    <t>Susquehanna</t>
  </si>
  <si>
    <t>Wayne</t>
  </si>
  <si>
    <t>Wyoming</t>
  </si>
  <si>
    <t>MATP Statewide Broker Model County-Region Mapping</t>
  </si>
  <si>
    <t>Regional Organization as of November 30, 2018</t>
  </si>
  <si>
    <t>County : CENTRAL REGION</t>
  </si>
  <si>
    <t>County : EASTERN REGION</t>
  </si>
  <si>
    <t>County : WESTERN REGION</t>
  </si>
  <si>
    <t>1.  Using Data in Appendix Q, and the projected population provided by the Department in the I-Mirror (Projected Monthly MA Consumers), complete the I Mirror and J-Cost worksheets.</t>
  </si>
  <si>
    <t>(Jul 1, 2020 - Jun 30, 2021)</t>
  </si>
  <si>
    <t>(Jul 1, 2021 - Jun 30, 2022)</t>
  </si>
  <si>
    <t>(Jul 1, 2022 - Jun 30, 2023)</t>
  </si>
  <si>
    <t>(Jul 1, 2023 - Jun 30, 2024)</t>
  </si>
  <si>
    <t>(Jul 1, 2020 - Jun 31, 2021)</t>
  </si>
  <si>
    <t>(Jul 1, 2021 - Jun 31, 2022)</t>
  </si>
  <si>
    <t>(Jul 1, 2022 - Jun 31, 2023)</t>
  </si>
  <si>
    <t>(Jul 1, 2023 - Jun 31, 2024)</t>
  </si>
  <si>
    <t>Eastern Region</t>
  </si>
  <si>
    <t>APPENDIX J: COST VERIFICATION FORM - EASTERN REGION</t>
  </si>
  <si>
    <t>Central Region</t>
  </si>
  <si>
    <t>APPENDIX J: COST VERIFICATION FORM - CENTRAL REGION</t>
  </si>
  <si>
    <t>Western Region</t>
  </si>
  <si>
    <t>APPENDIX J: COST VERIFICATION FORM - WESTERN REGION</t>
  </si>
  <si>
    <t>(Jul 1, 2024 - Jun 30, 2025)</t>
  </si>
  <si>
    <t>(Jul 1, 2024 - Jun 31, 2025)</t>
  </si>
  <si>
    <t>July, 2020</t>
  </si>
  <si>
    <t>August, 2020</t>
  </si>
  <si>
    <t>September, 2020</t>
  </si>
  <si>
    <t>October, 2020</t>
  </si>
  <si>
    <t>November, 2020</t>
  </si>
  <si>
    <t>December, 2020</t>
  </si>
  <si>
    <t>January, 2021</t>
  </si>
  <si>
    <t>February, 2021</t>
  </si>
  <si>
    <t>March, 2021</t>
  </si>
  <si>
    <t>April, 2021</t>
  </si>
  <si>
    <t>May, 2021</t>
  </si>
  <si>
    <t>June, 2021</t>
  </si>
  <si>
    <t>MEDICAL ASSISTANCE TRANSPORTATION PROGRAM - NON-EMERGENT MEDICAL TRANSPORTATION</t>
  </si>
  <si>
    <t>Shared Ride</t>
  </si>
  <si>
    <t>N/A</t>
  </si>
  <si>
    <t>CONTRACTOR INFORMATION - NEMT SERVICES</t>
  </si>
  <si>
    <t>Appendix I: Transportation Cost Pricing Template (Non-Emergent Medical)</t>
  </si>
  <si>
    <t>COST SUMMARY SHEET - PROPOSAL BY</t>
  </si>
  <si>
    <t>State County MATP Non-Emergent Medical Trip Data (JAN2013 - DEC2017)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</si>
</sst>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mmm\-yyyy"/>
    <numFmt numFmtId="166" formatCode="_(&quot;$&quot;* #,##0_);_(&quot;$&quot;* \(#,##0\);_(&quot;$&quot;* &quot;-&quot;??_);_(@_)"/>
    <numFmt numFmtId="167" formatCode="_(* #,##0.0_);_(* \(#,##0.0\);_(* &quot;-&quot;??_);_(@_)"/>
    <numFmt numFmtId="168" formatCode="0.0%"/>
    <numFmt numFmtId="169" formatCode="&quot;$&quot;#,##0"/>
    <numFmt numFmtId="170" formatCode="General_)"/>
    <numFmt numFmtId="171" formatCode="#,##0.0_);[Red]\(#,##0.0\)"/>
    <numFmt numFmtId="172" formatCode="#,##0.000_);[Red]\(#,##0.000\)"/>
    <numFmt numFmtId="173" formatCode="&quot;$&quot;#,##0.0_);[Red]\(&quot;$&quot;#,##0.0\)"/>
    <numFmt numFmtId="174" formatCode="&quot;$&quot;#,##0.000_);[Red]\(&quot;$&quot;#,##0.000\)"/>
    <numFmt numFmtId="175" formatCode="0.0000\x"/>
    <numFmt numFmtId="176" formatCode="#,##0.000_);\(#,##0.000\)"/>
    <numFmt numFmtId="177" formatCode="_-* #,##0.000000_-;\-* #,##0.000000_-;_-* &quot;-&quot;??????_-;_-@_-"/>
    <numFmt numFmtId="178" formatCode="#,##0.00_ ;[Red]\-#,##0.00\ "/>
    <numFmt numFmtId="179" formatCode="#,##0.0\x_);\(#,##0.0\x\);#,##0.0\x_);@_)"/>
    <numFmt numFmtId="180" formatCode="0.00_)"/>
    <numFmt numFmtId="181" formatCode="#,##0.0\ ;\(#,##0.0\)"/>
    <numFmt numFmtId="182" formatCode="m/d"/>
    <numFmt numFmtId="183" formatCode="#,##0.0\%_);\(#,##0.0\%\);#,##0.0\%_);@_)"/>
    <numFmt numFmtId="184" formatCode="0.0*100"/>
    <numFmt numFmtId="185" formatCode="0.000%"/>
    <numFmt numFmtId="186" formatCode="#,##0.0_);\(#,##0.0\)"/>
    <numFmt numFmtId="187" formatCode="0.000000"/>
    <numFmt numFmtId="188" formatCode="&quot;$&quot;#,##0.00"/>
    <numFmt numFmtId="189" formatCode="#,###,###,##0.0"/>
    <numFmt numFmtId="190" formatCode="###,###,###,##0"/>
    <numFmt numFmtId="191" formatCode="###,###,###,##0.0"/>
  </numFmts>
  <fonts count="62">
    <font>
      <sz val="10"/>
      <name val="Arial"/>
      <family val="2"/>
    </font>
    <font>
      <b/>
      <u val="single"/>
      <sz val="14"/>
      <name val="Times New Roman"/>
      <family val="1"/>
    </font>
    <font>
      <sz val="12"/>
      <name val="Times New Roman"/>
      <family val="1"/>
    </font>
    <font>
      <b/>
      <sz val="12"/>
      <name val="Times New Roman"/>
      <family val="1"/>
    </font>
    <font>
      <sz val="10"/>
      <name val="Verdana"/>
      <family val="2"/>
    </font>
    <font>
      <b/>
      <sz val="14"/>
      <name val="Arial"/>
      <family val="2"/>
    </font>
    <font>
      <b/>
      <sz val="12"/>
      <name val="Arial"/>
      <family val="2"/>
    </font>
    <font>
      <b/>
      <u val="single"/>
      <sz val="10"/>
      <name val="Arial"/>
      <family val="2"/>
    </font>
    <font>
      <b/>
      <sz val="10"/>
      <name val="Arial"/>
      <family val="2"/>
    </font>
    <font>
      <b/>
      <sz val="12"/>
      <color indexed="11"/>
      <name val="Arial"/>
      <family val="2"/>
    </font>
    <font>
      <b/>
      <u val="single"/>
      <sz val="12"/>
      <name val="Arial"/>
      <family val="2"/>
    </font>
    <font>
      <i/>
      <sz val="10"/>
      <name val="Arial"/>
      <family val="2"/>
    </font>
    <font>
      <i/>
      <u val="single"/>
      <sz val="10"/>
      <name val="Arial"/>
      <family val="2"/>
    </font>
    <font>
      <b/>
      <i/>
      <sz val="10"/>
      <name val="Arial"/>
      <family val="2"/>
    </font>
    <font>
      <sz val="14"/>
      <name val="Arial Black"/>
      <family val="2"/>
    </font>
    <font>
      <b/>
      <sz val="11"/>
      <color indexed="9"/>
      <name val="Arial"/>
      <family val="2"/>
    </font>
    <font>
      <b/>
      <sz val="11"/>
      <name val="Arial"/>
      <family val="2"/>
    </font>
    <font>
      <sz val="10"/>
      <color indexed="12"/>
      <name val="Arial"/>
      <family val="2"/>
    </font>
    <font>
      <b/>
      <sz val="10"/>
      <color indexed="12"/>
      <name val="Arial"/>
      <family val="2"/>
    </font>
    <font>
      <b/>
      <strike/>
      <sz val="10"/>
      <name val="Arial"/>
      <family val="2"/>
    </font>
    <font>
      <sz val="10"/>
      <name val="Times New Roman"/>
      <family val="1"/>
    </font>
    <font>
      <sz val="8"/>
      <name val="Times"/>
      <family val="2"/>
    </font>
    <font>
      <strike/>
      <sz val="8"/>
      <name val="Arial"/>
      <family val="2"/>
    </font>
    <font>
      <sz val="8"/>
      <color indexed="8"/>
      <name val="Arial"/>
      <family val="2"/>
    </font>
    <font>
      <sz val="8"/>
      <color indexed="12"/>
      <name val="Helvetica"/>
      <family val="2"/>
    </font>
    <font>
      <b/>
      <sz val="8"/>
      <color indexed="8"/>
      <name val="Arial"/>
      <family val="2"/>
    </font>
    <font>
      <sz val="8"/>
      <name val="Times New Roman"/>
      <family val="1"/>
    </font>
    <font>
      <sz val="8"/>
      <name val="Arial"/>
      <family val="2"/>
    </font>
    <font>
      <sz val="10"/>
      <name val="Helv"/>
      <family val="2"/>
    </font>
    <font>
      <b/>
      <sz val="8"/>
      <name val="Times New Roman"/>
      <family val="1"/>
    </font>
    <font>
      <sz val="8"/>
      <name val="Helv"/>
      <family val="2"/>
    </font>
    <font>
      <sz val="8"/>
      <color indexed="18"/>
      <name val="Times New Roman"/>
      <family val="1"/>
    </font>
    <font>
      <sz val="8"/>
      <name val="Palatino"/>
      <family val="1"/>
    </font>
    <font>
      <b/>
      <i/>
      <sz val="16"/>
      <name val="Helv"/>
      <family val="2"/>
    </font>
    <font>
      <sz val="8"/>
      <name val="Helvetica"/>
      <family val="2"/>
    </font>
    <font>
      <b/>
      <sz val="8"/>
      <name val="Arial"/>
      <family val="2"/>
    </font>
    <font>
      <sz val="10"/>
      <color indexed="8"/>
      <name val="Arial"/>
      <family val="2"/>
    </font>
    <font>
      <b/>
      <sz val="10"/>
      <color indexed="8"/>
      <name val="Arial"/>
      <family val="2"/>
    </font>
    <font>
      <b/>
      <sz val="26"/>
      <name val="Times New Roman"/>
      <family val="1"/>
    </font>
    <font>
      <b/>
      <sz val="18"/>
      <name val="Times New Roman"/>
      <family val="1"/>
    </font>
    <font>
      <i/>
      <sz val="8"/>
      <name val="Times New Roman"/>
      <family val="1"/>
    </font>
    <font>
      <sz val="10"/>
      <name val="Book Antiqua"/>
      <family val="1"/>
    </font>
    <font>
      <sz val="8"/>
      <color indexed="14"/>
      <name val="Helvetica"/>
      <family val="2"/>
    </font>
    <font>
      <b/>
      <sz val="9"/>
      <name val="Arial"/>
      <family val="2"/>
    </font>
    <font>
      <sz val="7"/>
      <name val="Times New Roman"/>
      <family val="1"/>
    </font>
    <font>
      <b/>
      <u val="single"/>
      <sz val="9"/>
      <name val="Arial"/>
      <family val="2"/>
    </font>
    <font>
      <sz val="8"/>
      <color indexed="9"/>
      <name val="Arial"/>
      <family val="2"/>
    </font>
    <font>
      <b/>
      <sz val="12"/>
      <color rgb="FF00FF00"/>
      <name val="Times New Roman"/>
      <family val="1"/>
    </font>
    <font>
      <b/>
      <sz val="11"/>
      <color theme="1"/>
      <name val="Calibri"/>
      <family val="2"/>
      <scheme val="minor"/>
    </font>
    <font>
      <sz val="9.5"/>
      <color rgb="FF000000"/>
      <name val="Arial"/>
      <family val="2"/>
    </font>
    <font>
      <sz val="9.5"/>
      <color rgb="FF112277"/>
      <name val="Arial"/>
      <family val="2"/>
    </font>
    <font>
      <b/>
      <sz val="9.5"/>
      <color rgb="FF112277"/>
      <name val="Arial"/>
      <family val="2"/>
    </font>
    <font>
      <b/>
      <sz val="11"/>
      <color rgb="FF112277"/>
      <name val="Arial"/>
      <family val="2"/>
    </font>
    <font>
      <b/>
      <sz val="11"/>
      <color indexed="11"/>
      <name val="Arial"/>
      <family val="2"/>
    </font>
    <font>
      <sz val="10"/>
      <color rgb="FFFF0000"/>
      <name val="Arial"/>
      <family val="2"/>
    </font>
    <font>
      <u val="single"/>
      <sz val="10"/>
      <name val="Arial"/>
      <family val="2"/>
    </font>
    <font>
      <b/>
      <sz val="9"/>
      <color rgb="FF0070C0"/>
      <name val="Calibri"/>
      <family val="2"/>
    </font>
    <font>
      <b/>
      <sz val="9"/>
      <color rgb="FFFF9900"/>
      <name val="Calibri"/>
      <family val="2"/>
    </font>
    <font>
      <b/>
      <sz val="9"/>
      <color rgb="FF00B050"/>
      <name val="Calibri"/>
      <family val="2"/>
    </font>
    <font>
      <b/>
      <i/>
      <sz val="11"/>
      <name val="Arial"/>
      <family val="2"/>
    </font>
    <font>
      <u val="single"/>
      <sz val="10"/>
      <color theme="0"/>
      <name val="Arial"/>
      <family val="2"/>
    </font>
    <font>
      <sz val="10"/>
      <color theme="0"/>
      <name val="Arial"/>
      <family val="2"/>
    </font>
  </fonts>
  <fills count="20">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63"/>
        <bgColor indexed="64"/>
      </patternFill>
    </fill>
    <fill>
      <patternFill patternType="solid">
        <fgColor theme="0" tint="-0.24997000396251678"/>
        <bgColor indexed="64"/>
      </patternFill>
    </fill>
    <fill>
      <patternFill patternType="solid">
        <fgColor indexed="48"/>
        <bgColor indexed="64"/>
      </patternFill>
    </fill>
    <fill>
      <patternFill patternType="solid">
        <fgColor indexed="56"/>
        <bgColor indexed="64"/>
      </patternFill>
    </fill>
    <fill>
      <patternFill patternType="solid">
        <fgColor indexed="42"/>
        <bgColor indexed="64"/>
      </patternFill>
    </fill>
    <fill>
      <patternFill patternType="solid">
        <fgColor rgb="FFFAFBFE"/>
        <bgColor indexed="64"/>
      </patternFill>
    </fill>
    <fill>
      <patternFill patternType="solid">
        <fgColor rgb="FFEDF2F9"/>
        <bgColor indexed="64"/>
      </patternFill>
    </fill>
    <fill>
      <patternFill patternType="solid">
        <fgColor rgb="FFFFFF99"/>
        <bgColor indexed="64"/>
      </patternFill>
    </fill>
    <fill>
      <patternFill patternType="solid">
        <fgColor rgb="FF99CCFF"/>
        <bgColor indexed="64"/>
      </patternFill>
    </fill>
    <fill>
      <patternFill patternType="solid">
        <fgColor rgb="FFC0C0C0"/>
        <bgColor indexed="64"/>
      </patternFill>
    </fill>
    <fill>
      <patternFill patternType="solid">
        <fgColor rgb="FFFFC000"/>
        <bgColor indexed="64"/>
      </patternFill>
    </fill>
    <fill>
      <patternFill patternType="solid">
        <fgColor rgb="FFFFFFFF"/>
        <bgColor indexed="64"/>
      </patternFill>
    </fill>
    <fill>
      <patternFill patternType="solid">
        <fgColor rgb="FF00B050"/>
        <bgColor indexed="64"/>
      </patternFill>
    </fill>
    <fill>
      <patternFill patternType="solid">
        <fgColor rgb="FF0070C0"/>
        <bgColor indexed="64"/>
      </patternFill>
    </fill>
    <fill>
      <patternFill patternType="solid">
        <fgColor rgb="FF0033CC"/>
        <bgColor indexed="64"/>
      </patternFill>
    </fill>
  </fills>
  <borders count="116">
    <border>
      <left/>
      <right/>
      <top/>
      <bottom/>
      <diagonal/>
    </border>
    <border>
      <left/>
      <right style="thin"/>
      <top/>
      <bottom/>
    </border>
    <border>
      <left/>
      <right/>
      <top/>
      <bottom style="medium"/>
    </border>
    <border>
      <left/>
      <right/>
      <top/>
      <bottom style="thin">
        <color indexed="22"/>
      </bottom>
    </border>
    <border>
      <left/>
      <right/>
      <top/>
      <bottom style="double">
        <color indexed="8"/>
      </bottom>
    </border>
    <border>
      <left style="thin"/>
      <right style="thin"/>
      <top style="thin"/>
      <bottom style="thin"/>
    </border>
    <border>
      <left/>
      <right/>
      <top/>
      <bottom style="thin"/>
    </border>
    <border>
      <left/>
      <right/>
      <top style="thin"/>
      <bottom/>
    </border>
    <border>
      <left/>
      <right/>
      <top style="thick"/>
      <bottom style="thin"/>
    </border>
    <border>
      <left/>
      <right/>
      <top style="double"/>
      <bottom/>
    </border>
    <border>
      <left/>
      <right/>
      <top/>
      <bottom style="thin">
        <color indexed="8"/>
      </bottom>
    </border>
    <border>
      <left style="thin"/>
      <right style="thin"/>
      <top/>
      <bottom/>
    </border>
    <border>
      <left style="medium"/>
      <right/>
      <top/>
      <bottom/>
    </border>
    <border>
      <left style="medium"/>
      <right style="medium"/>
      <top style="medium"/>
      <bottom style="medium"/>
    </border>
    <border>
      <left style="medium"/>
      <right style="medium"/>
      <top style="medium"/>
      <bottom style="thin"/>
    </border>
    <border>
      <left style="medium"/>
      <right style="thin"/>
      <top style="medium"/>
      <bottom style="thin"/>
    </border>
    <border>
      <left style="thin"/>
      <right style="thin"/>
      <top style="medium"/>
      <bottom style="thin"/>
    </border>
    <border>
      <left/>
      <right/>
      <top style="medium"/>
      <bottom style="thin"/>
    </border>
    <border>
      <left style="thin"/>
      <right style="medium"/>
      <top style="medium"/>
      <bottom style="thin"/>
    </border>
    <border>
      <left style="medium"/>
      <right style="medium"/>
      <top style="thin"/>
      <bottom style="hair"/>
    </border>
    <border>
      <left style="thin"/>
      <right style="thin"/>
      <top style="thin"/>
      <bottom style="hair"/>
    </border>
    <border>
      <left style="thin"/>
      <right style="medium"/>
      <top style="thin"/>
      <bottom style="hair"/>
    </border>
    <border>
      <left style="medium"/>
      <right style="medium"/>
      <top/>
      <bottom style="hair"/>
    </border>
    <border>
      <left style="thin"/>
      <right style="thin"/>
      <top/>
      <bottom style="hair"/>
    </border>
    <border>
      <left/>
      <right/>
      <top/>
      <bottom style="hair"/>
    </border>
    <border>
      <left style="thin"/>
      <right style="medium"/>
      <top/>
      <bottom style="hair"/>
    </border>
    <border>
      <left style="medium"/>
      <right style="medium"/>
      <top style="hair"/>
      <bottom style="double"/>
    </border>
    <border>
      <left style="medium"/>
      <right style="thin"/>
      <top style="hair"/>
      <bottom style="double"/>
    </border>
    <border>
      <left style="thin"/>
      <right style="thin"/>
      <top style="hair"/>
      <bottom style="double"/>
    </border>
    <border>
      <left/>
      <right style="medium"/>
      <top style="hair"/>
      <bottom style="double"/>
    </border>
    <border>
      <left style="medium"/>
      <right style="medium"/>
      <top/>
      <bottom style="medium"/>
    </border>
    <border>
      <left style="medium"/>
      <right style="thin"/>
      <top/>
      <bottom style="medium"/>
    </border>
    <border>
      <left style="thin"/>
      <right style="thin"/>
      <top/>
      <bottom style="medium"/>
    </border>
    <border>
      <left/>
      <right style="medium"/>
      <top/>
      <bottom style="medium"/>
    </border>
    <border>
      <left/>
      <right/>
      <top style="medium"/>
      <bottom/>
    </border>
    <border>
      <left style="medium"/>
      <right/>
      <top/>
      <bottom style="medium"/>
    </border>
    <border>
      <left style="medium"/>
      <right style="medium"/>
      <top style="double"/>
      <bottom/>
    </border>
    <border>
      <left style="medium"/>
      <right style="thin"/>
      <top style="double"/>
      <bottom/>
    </border>
    <border>
      <left style="thin"/>
      <right style="thin"/>
      <top style="double"/>
      <bottom style="medium"/>
    </border>
    <border>
      <left style="medium"/>
      <right style="medium"/>
      <top style="medium"/>
      <bottom style="hair"/>
    </border>
    <border>
      <left/>
      <right/>
      <top style="hair"/>
      <bottom style="hair"/>
    </border>
    <border>
      <left style="thin"/>
      <right style="thin"/>
      <top style="hair"/>
      <bottom style="hair"/>
    </border>
    <border>
      <left style="medium"/>
      <right style="medium"/>
      <top style="hair"/>
      <bottom style="hair"/>
    </border>
    <border>
      <left style="medium"/>
      <right style="medium"/>
      <top/>
      <bottom/>
    </border>
    <border>
      <left style="medium"/>
      <right style="thin"/>
      <top/>
      <bottom/>
    </border>
    <border>
      <left style="medium"/>
      <right style="thin"/>
      <top style="hair"/>
      <bottom style="hair"/>
    </border>
    <border>
      <left style="thin"/>
      <right style="thin"/>
      <top style="hair"/>
      <bottom style="medium"/>
    </border>
    <border>
      <left style="medium"/>
      <right/>
      <top style="thin"/>
      <bottom style="hair"/>
    </border>
    <border>
      <left/>
      <right/>
      <top style="thin"/>
      <bottom style="hair"/>
    </border>
    <border>
      <left style="medium"/>
      <right/>
      <top/>
      <bottom style="hair"/>
    </border>
    <border>
      <left style="medium"/>
      <right/>
      <top style="hair"/>
      <bottom style="double"/>
    </border>
    <border>
      <left/>
      <right/>
      <top style="hair"/>
      <bottom style="double"/>
    </border>
    <border>
      <left style="thin"/>
      <right style="medium"/>
      <top style="hair"/>
      <bottom style="double"/>
    </border>
    <border>
      <left style="medium"/>
      <right/>
      <top style="double"/>
      <bottom/>
    </border>
    <border>
      <left style="thin"/>
      <right style="thin"/>
      <top style="double"/>
      <bottom/>
    </border>
    <border>
      <left style="thin"/>
      <right style="medium"/>
      <top style="double"/>
      <bottom/>
    </border>
    <border>
      <left style="medium"/>
      <right style="medium"/>
      <top style="thin"/>
      <bottom style="thin"/>
    </border>
    <border>
      <left style="medium"/>
      <right/>
      <top style="thin"/>
      <bottom style="thin"/>
    </border>
    <border>
      <left/>
      <right/>
      <top style="thin"/>
      <bottom style="thin"/>
    </border>
    <border>
      <left style="thin"/>
      <right style="medium"/>
      <top style="thin"/>
      <bottom style="thin"/>
    </border>
    <border>
      <left style="medium"/>
      <right style="thin"/>
      <top style="thin"/>
      <bottom style="hair"/>
    </border>
    <border>
      <left/>
      <right style="medium"/>
      <top style="thin"/>
      <bottom style="hair"/>
    </border>
    <border>
      <left style="thin"/>
      <right style="medium"/>
      <top style="double"/>
      <bottom style="medium"/>
    </border>
    <border>
      <left style="medium"/>
      <right style="medium"/>
      <top/>
      <bottom style="thin"/>
    </border>
    <border>
      <left style="medium"/>
      <right style="medium"/>
      <top style="double"/>
      <bottom style="medium"/>
    </border>
    <border>
      <left style="medium"/>
      <right style="medium"/>
      <top style="hair"/>
      <bottom style="medium"/>
    </border>
    <border>
      <left style="medium"/>
      <right style="thin"/>
      <top style="hair"/>
      <bottom style="medium"/>
    </border>
    <border>
      <left style="medium"/>
      <right/>
      <top/>
      <bottom style="thin"/>
    </border>
    <border>
      <left style="thin"/>
      <right style="thin"/>
      <top/>
      <bottom style="thin"/>
    </border>
    <border>
      <left style="thin"/>
      <right style="medium"/>
      <top/>
      <bottom style="thin"/>
    </border>
    <border>
      <left style="medium"/>
      <right/>
      <top style="double"/>
      <bottom style="medium"/>
    </border>
    <border>
      <left/>
      <right/>
      <top style="double"/>
      <bottom style="medium"/>
    </border>
    <border>
      <left style="thin"/>
      <right/>
      <top style="medium"/>
      <bottom style="hair"/>
    </border>
    <border>
      <left style="thin"/>
      <right/>
      <top style="double"/>
      <bottom style="medium"/>
    </border>
    <border>
      <left style="thin"/>
      <right/>
      <top style="thin"/>
      <bottom style="thin"/>
    </border>
    <border>
      <left style="thin">
        <color rgb="FFC1C1C1"/>
      </left>
      <right style="thin">
        <color rgb="FFC1C1C1"/>
      </right>
      <top style="thin">
        <color rgb="FFC1C1C1"/>
      </top>
      <bottom style="thin">
        <color rgb="FFC1C1C1"/>
      </bottom>
    </border>
    <border>
      <left style="thin">
        <color rgb="FFB0B7BB"/>
      </left>
      <right style="thin">
        <color rgb="FFB0B7BB"/>
      </right>
      <top style="thin">
        <color rgb="FFB0B7BB"/>
      </top>
      <bottom style="thin">
        <color rgb="FFB0B7BB"/>
      </bottom>
    </border>
    <border>
      <left/>
      <right style="medium"/>
      <top/>
      <bottom/>
    </border>
    <border>
      <left style="medium"/>
      <right style="medium"/>
      <top style="hair"/>
      <bottom/>
    </border>
    <border>
      <left/>
      <right/>
      <top style="hair"/>
      <bottom/>
    </border>
    <border>
      <left style="thin"/>
      <right style="thin"/>
      <top style="hair"/>
      <bottom/>
    </border>
    <border>
      <left style="medium"/>
      <right/>
      <top style="thin"/>
      <bottom/>
    </border>
    <border>
      <left style="thin"/>
      <right style="thin"/>
      <top style="thin"/>
      <bottom/>
    </border>
    <border>
      <left style="thin"/>
      <right style="medium"/>
      <top style="thin"/>
      <bottom/>
    </border>
    <border>
      <left style="medium"/>
      <right style="medium"/>
      <top style="medium"/>
      <bottom/>
    </border>
    <border>
      <left style="thin"/>
      <right style="medium"/>
      <top/>
      <bottom style="medium"/>
    </border>
    <border>
      <left style="thin"/>
      <right/>
      <top/>
      <bottom style="hair"/>
    </border>
    <border>
      <left style="medium"/>
      <right/>
      <top style="medium"/>
      <bottom/>
    </border>
    <border>
      <left/>
      <right style="medium"/>
      <top style="medium"/>
      <bottom/>
    </border>
    <border>
      <left style="medium"/>
      <right/>
      <top style="thin"/>
      <bottom style="double"/>
    </border>
    <border>
      <left style="thin"/>
      <right style="thin"/>
      <top style="thin"/>
      <bottom style="double"/>
    </border>
    <border>
      <left/>
      <right/>
      <top style="thin"/>
      <bottom style="double"/>
    </border>
    <border>
      <left style="thin"/>
      <right style="medium"/>
      <top style="thin"/>
      <bottom style="double"/>
    </border>
    <border>
      <left style="thin"/>
      <right/>
      <top style="hair"/>
      <bottom style="hair"/>
    </border>
    <border>
      <left style="thin"/>
      <right/>
      <top style="hair"/>
      <bottom/>
    </border>
    <border>
      <left style="thin"/>
      <right/>
      <top style="hair"/>
      <bottom style="medium"/>
    </border>
    <border>
      <left style="thin"/>
      <right/>
      <top/>
      <bottom style="medium"/>
    </border>
    <border>
      <left style="medium"/>
      <right style="medium"/>
      <top style="medium"/>
      <bottom style="double"/>
    </border>
    <border>
      <left style="thin">
        <color rgb="FF002576"/>
      </left>
      <right style="thick">
        <color rgb="FF0070C0"/>
      </right>
      <top style="thin">
        <color rgb="FF002576"/>
      </top>
      <bottom style="thin">
        <color rgb="FF002576"/>
      </bottom>
    </border>
    <border>
      <left style="thin">
        <color rgb="FF002576"/>
      </left>
      <right style="thick">
        <color rgb="FF0070C0"/>
      </right>
      <top/>
      <bottom style="thin">
        <color rgb="FF002576"/>
      </bottom>
    </border>
    <border>
      <left/>
      <right style="medium"/>
      <top style="medium"/>
      <bottom style="medium"/>
    </border>
    <border>
      <left style="medium"/>
      <right/>
      <top style="medium"/>
      <bottom style="hair"/>
    </border>
    <border>
      <left style="medium"/>
      <right style="thin"/>
      <top style="hair"/>
      <bottom/>
    </border>
    <border>
      <left style="thick">
        <color rgb="FF0070C0"/>
      </left>
      <right style="thick">
        <color rgb="FF0070C0"/>
      </right>
      <top style="medium"/>
      <bottom style="thin">
        <color rgb="FF002576"/>
      </bottom>
    </border>
    <border>
      <left style="thick">
        <color rgb="FF0070C0"/>
      </left>
      <right style="thick">
        <color rgb="FF0070C0"/>
      </right>
      <top style="thin">
        <color rgb="FF002576"/>
      </top>
      <bottom style="thin">
        <color rgb="FF002576"/>
      </bottom>
    </border>
    <border>
      <left style="thick">
        <color rgb="FF0070C0"/>
      </left>
      <right style="thick">
        <color rgb="FF0070C0"/>
      </right>
      <top style="thin">
        <color rgb="FF002576"/>
      </top>
      <bottom style="thick">
        <color rgb="FF0070C0"/>
      </bottom>
    </border>
    <border>
      <left style="thin"/>
      <right/>
      <top style="medium"/>
      <bottom/>
    </border>
    <border>
      <left style="medium"/>
      <right style="thin"/>
      <top style="thin"/>
      <bottom style="thin"/>
    </border>
    <border>
      <left/>
      <right style="thin"/>
      <top style="thin"/>
      <bottom style="thin"/>
    </border>
    <border>
      <left style="medium"/>
      <right/>
      <top style="medium"/>
      <bottom style="thin"/>
    </border>
    <border>
      <left style="medium"/>
      <right style="thin"/>
      <top/>
      <bottom style="hair"/>
    </border>
    <border>
      <left style="thin"/>
      <right/>
      <top/>
      <bottom/>
    </border>
    <border>
      <left style="thin"/>
      <right/>
      <top style="thin"/>
      <bottom/>
    </border>
    <border>
      <left/>
      <right style="thin"/>
      <top style="thin"/>
      <bottom/>
    </border>
    <border>
      <left style="thin"/>
      <right/>
      <top/>
      <bottom style="thin"/>
    </border>
    <border>
      <left/>
      <right style="thin"/>
      <top/>
      <bottom style="thin"/>
    </border>
  </borders>
  <cellStyleXfs count="1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21" fillId="0" borderId="0">
      <alignment/>
      <protection/>
    </xf>
    <xf numFmtId="0" fontId="22" fillId="0" borderId="0" applyNumberFormat="0" applyFill="0" applyBorder="0" applyAlignment="0" applyProtection="0"/>
    <xf numFmtId="0" fontId="23" fillId="2" borderId="0" applyNumberFormat="0" applyFill="0" applyBorder="0" applyAlignment="0">
      <protection locked="0"/>
    </xf>
    <xf numFmtId="0" fontId="24" fillId="0" borderId="0" applyNumberFormat="0" applyFill="0" applyBorder="0" applyProtection="0">
      <alignment/>
    </xf>
    <xf numFmtId="0" fontId="25" fillId="2" borderId="1" applyNumberFormat="0" applyFill="0" applyBorder="0" applyAlignment="0">
      <protection locked="0"/>
    </xf>
    <xf numFmtId="0" fontId="26" fillId="0" borderId="2" applyNumberFormat="0" applyFont="0" applyFill="0" applyAlignment="0" applyProtection="0"/>
    <xf numFmtId="0" fontId="0" fillId="0" borderId="3" applyNumberFormat="0" applyFill="0" applyAlignment="0" applyProtection="0"/>
    <xf numFmtId="0" fontId="27" fillId="0" borderId="0" applyNumberFormat="0" applyFill="0" applyBorder="0" applyAlignment="0" applyProtection="0"/>
    <xf numFmtId="0" fontId="28" fillId="0" borderId="0">
      <alignment/>
      <protection/>
    </xf>
    <xf numFmtId="0" fontId="28" fillId="0" borderId="0">
      <alignment/>
      <protection/>
    </xf>
    <xf numFmtId="171" fontId="26" fillId="0" borderId="0" applyFont="0" applyFill="0" applyBorder="0" applyAlignment="0" applyProtection="0"/>
    <xf numFmtId="171" fontId="26" fillId="0" borderId="0" applyFont="0" applyFill="0" applyBorder="0" applyAlignment="0" applyProtection="0"/>
    <xf numFmtId="40" fontId="29" fillId="0" borderId="0" applyFont="0" applyFill="0" applyBorder="0" applyProtection="0">
      <alignment/>
    </xf>
    <xf numFmtId="40" fontId="29" fillId="0" borderId="0" applyFont="0" applyFill="0" applyBorder="0" applyProtection="0">
      <alignment/>
    </xf>
    <xf numFmtId="172" fontId="29" fillId="0" borderId="0" applyFont="0" applyFill="0" applyBorder="0" applyProtection="0">
      <alignment/>
    </xf>
    <xf numFmtId="172" fontId="29" fillId="0" borderId="0" applyFont="0" applyFill="0" applyBorder="0" applyProtection="0">
      <alignment/>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0" fontId="28" fillId="0" borderId="0">
      <alignment/>
      <protection/>
    </xf>
    <xf numFmtId="0" fontId="28" fillId="0" borderId="0">
      <alignment/>
      <protection/>
    </xf>
    <xf numFmtId="0" fontId="28" fillId="0" borderId="0">
      <alignment/>
      <protection/>
    </xf>
    <xf numFmtId="0" fontId="28" fillId="0" borderId="0">
      <alignment/>
      <protection/>
    </xf>
    <xf numFmtId="173" fontId="20" fillId="0" borderId="0" applyFont="0" applyFill="0" applyBorder="0" applyAlignment="0" applyProtection="0"/>
    <xf numFmtId="173" fontId="20" fillId="0" borderId="0" applyFont="0" applyFill="0" applyBorder="0" applyAlignment="0" applyProtection="0"/>
    <xf numFmtId="8" fontId="26" fillId="0" borderId="0" applyFont="0" applyFill="0" applyBorder="0" applyAlignment="0" applyProtection="0"/>
    <xf numFmtId="8"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7" fontId="30" fillId="0" borderId="0" applyFill="0" applyBorder="0">
      <alignment horizontal="right"/>
      <protection/>
    </xf>
    <xf numFmtId="0" fontId="31" fillId="0" borderId="0" applyNumberFormat="0" applyFill="0" applyBorder="0" applyAlignment="0">
      <protection/>
    </xf>
    <xf numFmtId="170" fontId="26" fillId="0" borderId="0" applyFont="0" applyFill="0" applyBorder="0" applyProtection="0">
      <alignment horizontal="right"/>
    </xf>
    <xf numFmtId="170" fontId="26" fillId="0" borderId="0" applyFont="0" applyFill="0" applyBorder="0" applyProtection="0">
      <alignment horizontal="right"/>
    </xf>
    <xf numFmtId="0" fontId="28" fillId="0" borderId="4">
      <alignment/>
      <protection/>
    </xf>
    <xf numFmtId="0" fontId="28" fillId="0" borderId="4">
      <alignment/>
      <protection/>
    </xf>
    <xf numFmtId="0" fontId="26" fillId="0" borderId="0" applyProtection="0">
      <alignment/>
    </xf>
    <xf numFmtId="0" fontId="26" fillId="0" borderId="0" applyProtection="0">
      <alignment/>
    </xf>
    <xf numFmtId="0" fontId="8" fillId="0" borderId="0" applyProtection="0">
      <alignment/>
    </xf>
    <xf numFmtId="0" fontId="8" fillId="0" borderId="0" applyProtection="0">
      <alignment/>
    </xf>
    <xf numFmtId="0" fontId="0" fillId="0" borderId="0" applyProtection="0">
      <alignment/>
    </xf>
    <xf numFmtId="0" fontId="0" fillId="0" borderId="0" applyProtection="0">
      <alignment/>
    </xf>
    <xf numFmtId="0" fontId="27" fillId="0" borderId="0" applyProtection="0">
      <alignment/>
    </xf>
    <xf numFmtId="2" fontId="0" fillId="0" borderId="0" applyFont="0" applyFill="0" applyBorder="0" applyAlignment="0" applyProtection="0"/>
    <xf numFmtId="2" fontId="0" fillId="0" borderId="0" applyFont="0" applyFill="0" applyBorder="0" applyAlignment="0" applyProtection="0"/>
    <xf numFmtId="176" fontId="30" fillId="0" borderId="0" applyFill="0" applyBorder="0">
      <alignment horizontal="right"/>
      <protection/>
    </xf>
    <xf numFmtId="171" fontId="27" fillId="2" borderId="5" applyFont="0" applyBorder="0" applyProtection="0">
      <alignment/>
    </xf>
    <xf numFmtId="0" fontId="27" fillId="3" borderId="0" applyNumberFormat="0" applyBorder="0" applyAlignment="0" applyProtection="0"/>
    <xf numFmtId="0" fontId="27" fillId="3" borderId="0" applyNumberFormat="0" applyBorder="0" applyAlignment="0" applyProtection="0"/>
    <xf numFmtId="0" fontId="6" fillId="0" borderId="0" applyNumberFormat="0" applyFill="0" applyBorder="0" applyAlignment="0" applyProtection="0"/>
    <xf numFmtId="0" fontId="27" fillId="4" borderId="5" applyNumberFormat="0" applyBorder="0" applyAlignment="0" applyProtection="0"/>
    <xf numFmtId="0" fontId="27" fillId="4" borderId="5" applyNumberFormat="0" applyBorder="0" applyAlignment="0" applyProtection="0"/>
    <xf numFmtId="0" fontId="27" fillId="4" borderId="0" applyNumberFormat="0" applyFont="0" applyBorder="0">
      <alignment/>
      <protection locked="0"/>
    </xf>
    <xf numFmtId="0" fontId="27" fillId="4" borderId="6" applyNumberFormat="0" applyFont="0">
      <alignment/>
      <protection locked="0"/>
    </xf>
    <xf numFmtId="177" fontId="0" fillId="0" borderId="0" applyFill="0" applyBorder="0" applyProtection="0">
      <alignment horizontal="right"/>
    </xf>
    <xf numFmtId="178" fontId="0" fillId="0" borderId="0" applyFill="0" applyBorder="0" applyProtection="0">
      <alignment horizontal="right"/>
    </xf>
    <xf numFmtId="178" fontId="0" fillId="0" borderId="0" applyFill="0" applyBorder="0" applyProtection="0">
      <alignment horizontal="right"/>
    </xf>
    <xf numFmtId="177" fontId="0" fillId="0" borderId="0" applyFill="0" applyBorder="0" applyProtection="0">
      <alignment horizontal="right"/>
    </xf>
    <xf numFmtId="177" fontId="0" fillId="0" borderId="0" applyFill="0" applyBorder="0" applyProtection="0">
      <alignment horizontal="right"/>
    </xf>
    <xf numFmtId="177" fontId="0" fillId="0" borderId="0" applyFill="0" applyBorder="0" applyProtection="0">
      <alignment horizontal="right"/>
    </xf>
    <xf numFmtId="179" fontId="32" fillId="0" borderId="0" applyFont="0" applyFill="0" applyBorder="0" applyProtection="0">
      <alignment horizontal="right"/>
    </xf>
    <xf numFmtId="180" fontId="33" fillId="0" borderId="0">
      <alignment/>
      <protection/>
    </xf>
    <xf numFmtId="0" fontId="34" fillId="0" borderId="0" applyFill="0" applyBorder="0" applyAlignment="0" applyProtection="0"/>
    <xf numFmtId="1" fontId="35" fillId="0" borderId="0" applyFont="0" applyFill="0" applyBorder="0" applyAlignment="0">
      <protection locked="0"/>
    </xf>
    <xf numFmtId="0" fontId="2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0" fontId="36" fillId="2" borderId="0">
      <alignment horizontal="right"/>
      <protection/>
    </xf>
    <xf numFmtId="0" fontId="37" fillId="2" borderId="0">
      <alignment horizontal="left"/>
      <protection/>
    </xf>
    <xf numFmtId="0" fontId="38" fillId="0" borderId="0" applyFill="0" applyBorder="0" applyProtection="0">
      <alignment horizontal="left"/>
    </xf>
    <xf numFmtId="0" fontId="39" fillId="0" borderId="0" applyFill="0" applyBorder="0" applyProtection="0">
      <alignment horizontal="left"/>
    </xf>
    <xf numFmtId="182" fontId="0" fillId="0" borderId="0" applyFont="0" applyFill="0" applyBorder="0" applyAlignment="0" applyProtection="0"/>
    <xf numFmtId="0" fontId="28" fillId="0" borderId="0">
      <alignment/>
      <protection/>
    </xf>
    <xf numFmtId="0" fontId="28" fillId="0" borderId="0">
      <alignment/>
      <protection/>
    </xf>
    <xf numFmtId="168" fontId="40" fillId="0" borderId="0" applyFont="0" applyFill="0" applyBorder="0" applyAlignment="0" applyProtection="0"/>
    <xf numFmtId="168" fontId="4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3" fontId="26" fillId="0" borderId="0" applyFont="0" applyFill="0" applyBorder="0" applyProtection="0">
      <alignment horizontal="right"/>
    </xf>
    <xf numFmtId="183" fontId="26" fillId="0" borderId="0" applyFont="0" applyFill="0" applyBorder="0" applyProtection="0">
      <alignment horizontal="right"/>
    </xf>
    <xf numFmtId="184" fontId="41" fillId="0" borderId="0">
      <alignment/>
      <protection/>
    </xf>
    <xf numFmtId="185" fontId="30" fillId="0" borderId="0" applyFill="0" applyBorder="0">
      <alignment horizontal="right"/>
      <protection/>
    </xf>
    <xf numFmtId="0" fontId="35" fillId="3" borderId="5" applyNumberFormat="0" applyFont="0" applyAlignment="0" applyProtection="0"/>
    <xf numFmtId="0" fontId="27" fillId="3" borderId="0" applyNumberFormat="0" applyFont="0" applyBorder="0">
      <alignment/>
      <protection locked="0"/>
    </xf>
    <xf numFmtId="186" fontId="20" fillId="0" borderId="0">
      <alignment vertical="top"/>
      <protection/>
    </xf>
    <xf numFmtId="186" fontId="20" fillId="0" borderId="0">
      <alignment vertical="top"/>
      <protection/>
    </xf>
    <xf numFmtId="0" fontId="42" fillId="0" borderId="0" applyNumberFormat="0" applyFill="0" applyBorder="0" applyAlignment="0" applyProtection="0"/>
    <xf numFmtId="0" fontId="20" fillId="5" borderId="0" applyNumberFormat="0" applyFont="0" applyBorder="0" applyAlignment="0" applyProtection="0"/>
    <xf numFmtId="187" fontId="0" fillId="0" borderId="0">
      <alignment horizontal="left" wrapText="1"/>
      <protection/>
    </xf>
    <xf numFmtId="187" fontId="0" fillId="0" borderId="0">
      <alignment horizontal="left" wrapText="1"/>
      <protection/>
    </xf>
    <xf numFmtId="0" fontId="35" fillId="3" borderId="0" applyNumberFormat="0" applyFont="0" applyBorder="0" applyAlignment="0" applyProtection="0"/>
    <xf numFmtId="0" fontId="43" fillId="0" borderId="0" applyFill="0" applyBorder="0" applyProtection="0">
      <alignment horizontal="center" vertical="center"/>
    </xf>
    <xf numFmtId="0" fontId="43" fillId="0" borderId="0" applyFill="0" applyBorder="0" applyProtection="0">
      <alignment/>
    </xf>
    <xf numFmtId="0" fontId="8" fillId="0" borderId="0" applyFill="0" applyBorder="0" applyProtection="0">
      <alignment horizontal="left"/>
    </xf>
    <xf numFmtId="0" fontId="44" fillId="0" borderId="0" applyFill="0" applyBorder="0" applyProtection="0">
      <alignment horizontal="left" vertical="top"/>
    </xf>
    <xf numFmtId="0" fontId="23" fillId="2" borderId="7" applyNumberFormat="0" applyFont="0" applyFill="0" applyAlignment="0">
      <protection locked="0"/>
    </xf>
    <xf numFmtId="0" fontId="23" fillId="2" borderId="8" applyNumberFormat="0" applyFont="0" applyFill="0" applyAlignment="0">
      <protection locked="0"/>
    </xf>
    <xf numFmtId="0" fontId="35" fillId="0" borderId="0" applyNumberFormat="0" applyFill="0" applyBorder="0" applyAlignment="0" applyProtection="0"/>
    <xf numFmtId="18" fontId="23" fillId="2" borderId="0" applyFont="0" applyFill="0" applyBorder="0" applyAlignment="0">
      <protection locked="0"/>
    </xf>
    <xf numFmtId="18" fontId="23" fillId="2" borderId="0" applyFont="0" applyFill="0" applyBorder="0" applyAlignment="0">
      <protection locked="0"/>
    </xf>
    <xf numFmtId="0" fontId="4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9" applyNumberFormat="0" applyFont="0" applyFill="0" applyAlignment="0" applyProtection="0"/>
    <xf numFmtId="0" fontId="28" fillId="0" borderId="10">
      <alignment/>
      <protection/>
    </xf>
    <xf numFmtId="0" fontId="28" fillId="0" borderId="10">
      <alignment/>
      <protection/>
    </xf>
    <xf numFmtId="38" fontId="36" fillId="0" borderId="11" applyFill="0" applyBorder="0" applyAlignment="0">
      <protection locked="0"/>
    </xf>
    <xf numFmtId="38" fontId="36" fillId="0" borderId="11" applyFill="0" applyBorder="0" applyAlignment="0">
      <protection locked="0"/>
    </xf>
    <xf numFmtId="0" fontId="35" fillId="2" borderId="0" applyNumberFormat="0" applyFont="0" applyAlignment="0" applyProtection="0"/>
    <xf numFmtId="0" fontId="35" fillId="2" borderId="7" applyNumberFormat="0" applyFont="0" applyAlignment="0">
      <protection locked="0"/>
    </xf>
    <xf numFmtId="0" fontId="46" fillId="0" borderId="0" applyNumberFormat="0" applyFill="0" applyBorder="0" applyAlignment="0" applyProtection="0"/>
    <xf numFmtId="170" fontId="26" fillId="0" borderId="0" applyFont="0" applyFill="0" applyBorder="0" applyProtection="0">
      <alignment horizontal="right"/>
    </xf>
    <xf numFmtId="0" fontId="49" fillId="0" borderId="0">
      <alignment/>
      <protection/>
    </xf>
    <xf numFmtId="0" fontId="49" fillId="0" borderId="0">
      <alignment/>
      <protection/>
    </xf>
  </cellStyleXfs>
  <cellXfs count="405">
    <xf numFmtId="0" fontId="0" fillId="0" borderId="0" xfId="0"/>
    <xf numFmtId="0" fontId="10" fillId="3" borderId="12" xfId="0" applyFont="1" applyFill="1" applyBorder="1" applyProtection="1">
      <protection/>
    </xf>
    <xf numFmtId="0" fontId="0" fillId="3" borderId="0" xfId="0" applyFill="1" applyBorder="1" applyProtection="1">
      <protection/>
    </xf>
    <xf numFmtId="0" fontId="0" fillId="3" borderId="12" xfId="0" applyFont="1" applyFill="1" applyBorder="1" applyProtection="1">
      <protection/>
    </xf>
    <xf numFmtId="0" fontId="11" fillId="3" borderId="12" xfId="0" applyFont="1" applyFill="1" applyBorder="1" applyProtection="1">
      <protection/>
    </xf>
    <xf numFmtId="44" fontId="6" fillId="3" borderId="13" xfId="16" applyFont="1" applyFill="1" applyBorder="1" applyProtection="1">
      <protection/>
    </xf>
    <xf numFmtId="44" fontId="6" fillId="3" borderId="0" xfId="16" applyFont="1" applyFill="1" applyBorder="1" applyProtection="1">
      <protection/>
    </xf>
    <xf numFmtId="0" fontId="12" fillId="3" borderId="12" xfId="0" applyFont="1" applyFill="1" applyBorder="1" applyProtection="1">
      <protection/>
    </xf>
    <xf numFmtId="44" fontId="9" fillId="3" borderId="0" xfId="16" applyFont="1" applyFill="1" applyBorder="1" applyProtection="1">
      <protection/>
    </xf>
    <xf numFmtId="164" fontId="13" fillId="3" borderId="14" xfId="18" applyNumberFormat="1" applyFont="1" applyFill="1" applyBorder="1" applyProtection="1">
      <protection/>
    </xf>
    <xf numFmtId="165" fontId="13" fillId="3" borderId="15" xfId="20" applyNumberFormat="1" applyFont="1" applyFill="1" applyBorder="1" applyAlignment="1" applyProtection="1">
      <alignment horizontal="center"/>
      <protection/>
    </xf>
    <xf numFmtId="165" fontId="13" fillId="3" borderId="16" xfId="20" applyNumberFormat="1" applyFont="1" applyFill="1" applyBorder="1" applyAlignment="1" applyProtection="1">
      <alignment horizontal="center"/>
      <protection/>
    </xf>
    <xf numFmtId="165" fontId="13" fillId="3" borderId="17" xfId="20" applyNumberFormat="1" applyFont="1" applyFill="1" applyBorder="1" applyAlignment="1" applyProtection="1">
      <alignment horizontal="center"/>
      <protection/>
    </xf>
    <xf numFmtId="165" fontId="13" fillId="3" borderId="18" xfId="20" applyNumberFormat="1" applyFont="1" applyFill="1" applyBorder="1" applyAlignment="1" applyProtection="1">
      <alignment horizontal="center" wrapText="1"/>
      <protection/>
    </xf>
    <xf numFmtId="164" fontId="11" fillId="3" borderId="19" xfId="18" applyNumberFormat="1" applyFont="1" applyFill="1" applyBorder="1" applyProtection="1">
      <protection/>
    </xf>
    <xf numFmtId="10" fontId="11" fillId="3" borderId="20" xfId="15" applyNumberFormat="1" applyFont="1" applyFill="1" applyBorder="1" applyProtection="1">
      <protection/>
    </xf>
    <xf numFmtId="10" fontId="11" fillId="3" borderId="21" xfId="15" applyNumberFormat="1" applyFont="1" applyFill="1" applyBorder="1" applyProtection="1">
      <protection/>
    </xf>
    <xf numFmtId="164" fontId="11" fillId="3" borderId="22" xfId="18" applyNumberFormat="1" applyFont="1" applyFill="1" applyBorder="1" applyProtection="1">
      <protection/>
    </xf>
    <xf numFmtId="164" fontId="11" fillId="3" borderId="23" xfId="18" applyNumberFormat="1" applyFont="1" applyFill="1" applyBorder="1" applyProtection="1">
      <protection/>
    </xf>
    <xf numFmtId="164" fontId="11" fillId="3" borderId="24" xfId="18" applyNumberFormat="1" applyFont="1" applyFill="1" applyBorder="1" applyProtection="1">
      <protection/>
    </xf>
    <xf numFmtId="164" fontId="11" fillId="3" borderId="25" xfId="18" applyNumberFormat="1" applyFont="1" applyFill="1" applyBorder="1" applyProtection="1">
      <protection/>
    </xf>
    <xf numFmtId="44" fontId="11" fillId="3" borderId="26" xfId="16" applyFont="1" applyFill="1" applyBorder="1" applyProtection="1">
      <protection/>
    </xf>
    <xf numFmtId="44" fontId="11" fillId="3" borderId="27" xfId="16" applyFont="1" applyFill="1" applyBorder="1" applyProtection="1">
      <protection/>
    </xf>
    <xf numFmtId="44" fontId="11" fillId="3" borderId="28" xfId="16" applyFont="1" applyFill="1" applyBorder="1" applyProtection="1">
      <protection/>
    </xf>
    <xf numFmtId="44" fontId="11" fillId="3" borderId="29" xfId="16" applyFont="1" applyFill="1" applyBorder="1" applyProtection="1">
      <protection/>
    </xf>
    <xf numFmtId="44" fontId="13" fillId="3" borderId="30" xfId="16" applyFont="1" applyFill="1" applyBorder="1" applyProtection="1">
      <protection/>
    </xf>
    <xf numFmtId="166" fontId="13" fillId="3" borderId="31" xfId="16" applyNumberFormat="1" applyFont="1" applyFill="1" applyBorder="1" applyProtection="1">
      <protection/>
    </xf>
    <xf numFmtId="166" fontId="13" fillId="3" borderId="32" xfId="16" applyNumberFormat="1" applyFont="1" applyFill="1" applyBorder="1" applyProtection="1">
      <protection/>
    </xf>
    <xf numFmtId="166" fontId="13" fillId="3" borderId="2" xfId="16" applyNumberFormat="1" applyFont="1" applyFill="1" applyBorder="1" applyProtection="1">
      <protection/>
    </xf>
    <xf numFmtId="166" fontId="13" fillId="3" borderId="33" xfId="16" applyNumberFormat="1" applyFont="1" applyFill="1" applyBorder="1" applyProtection="1">
      <protection/>
    </xf>
    <xf numFmtId="0" fontId="8" fillId="3" borderId="12" xfId="0" applyFont="1" applyFill="1" applyBorder="1" applyProtection="1">
      <protection/>
    </xf>
    <xf numFmtId="164" fontId="11" fillId="3" borderId="34" xfId="18" applyNumberFormat="1" applyFont="1" applyFill="1" applyBorder="1" applyProtection="1">
      <protection/>
    </xf>
    <xf numFmtId="164" fontId="11" fillId="3" borderId="0" xfId="18" applyNumberFormat="1" applyFont="1" applyFill="1" applyBorder="1" applyProtection="1">
      <protection/>
    </xf>
    <xf numFmtId="9" fontId="11" fillId="3" borderId="0" xfId="15" applyFont="1" applyFill="1" applyBorder="1" applyProtection="1">
      <protection/>
    </xf>
    <xf numFmtId="164" fontId="11" fillId="3" borderId="0" xfId="0" applyNumberFormat="1" applyFont="1" applyFill="1" applyBorder="1" applyProtection="1">
      <protection/>
    </xf>
    <xf numFmtId="164" fontId="0" fillId="3" borderId="0" xfId="0" applyNumberFormat="1" applyFill="1" applyBorder="1" applyProtection="1">
      <protection/>
    </xf>
    <xf numFmtId="9" fontId="0" fillId="3" borderId="0" xfId="15" applyFont="1" applyFill="1" applyBorder="1" applyProtection="1">
      <protection/>
    </xf>
    <xf numFmtId="44" fontId="8" fillId="3" borderId="0" xfId="16" applyFont="1" applyFill="1" applyBorder="1" applyProtection="1">
      <protection/>
    </xf>
    <xf numFmtId="44" fontId="12" fillId="3" borderId="12" xfId="16" applyFont="1" applyFill="1" applyBorder="1" applyProtection="1">
      <protection/>
    </xf>
    <xf numFmtId="166" fontId="13" fillId="3" borderId="0" xfId="16" applyNumberFormat="1" applyFont="1" applyFill="1" applyBorder="1" applyProtection="1">
      <protection/>
    </xf>
    <xf numFmtId="44" fontId="12" fillId="3" borderId="35" xfId="16" applyFont="1" applyFill="1" applyBorder="1" applyProtection="1">
      <protection/>
    </xf>
    <xf numFmtId="164" fontId="11" fillId="3" borderId="36" xfId="18" applyNumberFormat="1" applyFont="1" applyFill="1" applyBorder="1" applyProtection="1">
      <protection/>
    </xf>
    <xf numFmtId="164" fontId="11" fillId="6" borderId="37" xfId="15" applyNumberFormat="1" applyFont="1" applyFill="1" applyBorder="1" applyProtection="1">
      <protection/>
    </xf>
    <xf numFmtId="164" fontId="11" fillId="6" borderId="38" xfId="15" applyNumberFormat="1" applyFont="1" applyFill="1" applyBorder="1" applyProtection="1">
      <protection/>
    </xf>
    <xf numFmtId="164" fontId="11" fillId="3" borderId="39" xfId="18" applyNumberFormat="1" applyFont="1" applyFill="1" applyBorder="1" applyProtection="1">
      <protection/>
    </xf>
    <xf numFmtId="164" fontId="11" fillId="3" borderId="40" xfId="18" applyNumberFormat="1" applyFont="1" applyFill="1" applyBorder="1" applyProtection="1">
      <protection/>
    </xf>
    <xf numFmtId="164" fontId="11" fillId="3" borderId="41" xfId="18" applyNumberFormat="1" applyFont="1" applyFill="1" applyBorder="1" applyProtection="1">
      <protection/>
    </xf>
    <xf numFmtId="164" fontId="11" fillId="3" borderId="42" xfId="18" applyNumberFormat="1" applyFont="1" applyFill="1" applyBorder="1" applyProtection="1">
      <protection/>
    </xf>
    <xf numFmtId="164" fontId="11" fillId="3" borderId="26" xfId="18" applyNumberFormat="1" applyFont="1" applyFill="1" applyBorder="1" applyProtection="1">
      <protection/>
    </xf>
    <xf numFmtId="164" fontId="11" fillId="3" borderId="43" xfId="18" applyNumberFormat="1" applyFont="1" applyFill="1" applyBorder="1" applyProtection="1">
      <protection/>
    </xf>
    <xf numFmtId="167" fontId="11" fillId="3" borderId="44" xfId="15" applyNumberFormat="1" applyFont="1" applyFill="1" applyBorder="1" applyProtection="1">
      <protection/>
    </xf>
    <xf numFmtId="167" fontId="11" fillId="3" borderId="0" xfId="15" applyNumberFormat="1" applyFont="1" applyFill="1" applyBorder="1" applyProtection="1">
      <protection/>
    </xf>
    <xf numFmtId="167" fontId="11" fillId="3" borderId="11" xfId="15" applyNumberFormat="1" applyFont="1" applyFill="1" applyBorder="1" applyProtection="1">
      <protection/>
    </xf>
    <xf numFmtId="10" fontId="11" fillId="3" borderId="45" xfId="15" applyNumberFormat="1" applyFont="1" applyFill="1" applyBorder="1" applyProtection="1">
      <protection/>
    </xf>
    <xf numFmtId="10" fontId="11" fillId="3" borderId="41" xfId="15" applyNumberFormat="1" applyFont="1" applyFill="1" applyBorder="1" applyProtection="1">
      <protection/>
    </xf>
    <xf numFmtId="10" fontId="11" fillId="3" borderId="12" xfId="15" applyNumberFormat="1" applyFont="1" applyFill="1" applyBorder="1" applyProtection="1">
      <protection/>
    </xf>
    <xf numFmtId="10" fontId="11" fillId="3" borderId="46" xfId="15" applyNumberFormat="1" applyFont="1" applyFill="1" applyBorder="1" applyProtection="1">
      <protection/>
    </xf>
    <xf numFmtId="0" fontId="12" fillId="0" borderId="12" xfId="0" applyFont="1" applyFill="1" applyBorder="1" applyProtection="1">
      <protection/>
    </xf>
    <xf numFmtId="44" fontId="9" fillId="0" borderId="0" xfId="16" applyFont="1" applyFill="1" applyBorder="1" applyProtection="1">
      <protection/>
    </xf>
    <xf numFmtId="0" fontId="0" fillId="0" borderId="0" xfId="0" applyFill="1" applyBorder="1" applyProtection="1">
      <protection/>
    </xf>
    <xf numFmtId="0" fontId="11" fillId="0" borderId="12" xfId="0" applyFont="1" applyFill="1" applyBorder="1" applyProtection="1">
      <protection/>
    </xf>
    <xf numFmtId="165" fontId="13" fillId="0" borderId="18" xfId="20" applyNumberFormat="1" applyFont="1" applyFill="1" applyBorder="1" applyAlignment="1" applyProtection="1">
      <alignment horizontal="center" wrapText="1"/>
      <protection/>
    </xf>
    <xf numFmtId="164" fontId="11" fillId="0" borderId="19" xfId="18" applyNumberFormat="1" applyFont="1" applyFill="1" applyBorder="1" applyProtection="1">
      <protection/>
    </xf>
    <xf numFmtId="10" fontId="11" fillId="0" borderId="47" xfId="15" applyNumberFormat="1" applyFont="1" applyFill="1" applyBorder="1" applyProtection="1">
      <protection/>
    </xf>
    <xf numFmtId="10" fontId="11" fillId="0" borderId="20" xfId="15" applyNumberFormat="1" applyFont="1" applyFill="1" applyBorder="1" applyProtection="1">
      <protection/>
    </xf>
    <xf numFmtId="10" fontId="11" fillId="0" borderId="48" xfId="15" applyNumberFormat="1" applyFont="1" applyFill="1" applyBorder="1" applyProtection="1">
      <protection/>
    </xf>
    <xf numFmtId="10" fontId="11" fillId="0" borderId="21" xfId="15" applyNumberFormat="1" applyFont="1" applyFill="1" applyBorder="1" applyProtection="1">
      <protection/>
    </xf>
    <xf numFmtId="164" fontId="11" fillId="0" borderId="49" xfId="18" applyNumberFormat="1" applyFont="1" applyFill="1" applyBorder="1" applyProtection="1">
      <protection/>
    </xf>
    <xf numFmtId="164" fontId="11" fillId="0" borderId="23" xfId="18" applyNumberFormat="1" applyFont="1" applyFill="1" applyBorder="1" applyProtection="1">
      <protection/>
    </xf>
    <xf numFmtId="164" fontId="11" fillId="0" borderId="24" xfId="18" applyNumberFormat="1" applyFont="1" applyFill="1" applyBorder="1" applyProtection="1">
      <protection/>
    </xf>
    <xf numFmtId="164" fontId="11" fillId="0" borderId="25" xfId="18" applyNumberFormat="1" applyFont="1" applyFill="1" applyBorder="1" applyProtection="1">
      <protection/>
    </xf>
    <xf numFmtId="44" fontId="11" fillId="0" borderId="50" xfId="16" applyFont="1" applyFill="1" applyBorder="1" applyProtection="1">
      <protection/>
    </xf>
    <xf numFmtId="44" fontId="11" fillId="0" borderId="28" xfId="16" applyFont="1" applyFill="1" applyBorder="1" applyProtection="1">
      <protection/>
    </xf>
    <xf numFmtId="44" fontId="11" fillId="0" borderId="51" xfId="16" applyFont="1" applyFill="1" applyBorder="1" applyProtection="1">
      <protection/>
    </xf>
    <xf numFmtId="44" fontId="11" fillId="0" borderId="52" xfId="16" applyFont="1" applyFill="1" applyBorder="1" applyProtection="1">
      <protection/>
    </xf>
    <xf numFmtId="166" fontId="13" fillId="0" borderId="35" xfId="16" applyNumberFormat="1" applyFont="1" applyFill="1" applyBorder="1" applyProtection="1">
      <protection/>
    </xf>
    <xf numFmtId="166" fontId="13" fillId="0" borderId="32" xfId="16" applyNumberFormat="1" applyFont="1" applyFill="1" applyBorder="1" applyProtection="1">
      <protection/>
    </xf>
    <xf numFmtId="166" fontId="13" fillId="0" borderId="2" xfId="16" applyNumberFormat="1" applyFont="1" applyFill="1" applyBorder="1" applyProtection="1">
      <protection/>
    </xf>
    <xf numFmtId="44" fontId="12" fillId="0" borderId="12" xfId="16" applyFont="1" applyFill="1" applyBorder="1" applyProtection="1">
      <protection/>
    </xf>
    <xf numFmtId="166" fontId="13" fillId="0" borderId="0" xfId="16" applyNumberFormat="1" applyFont="1" applyFill="1" applyBorder="1" applyProtection="1">
      <protection/>
    </xf>
    <xf numFmtId="44" fontId="12" fillId="0" borderId="35" xfId="16" applyFont="1" applyFill="1" applyBorder="1" applyProtection="1">
      <protection/>
    </xf>
    <xf numFmtId="164" fontId="11" fillId="0" borderId="36" xfId="18" applyNumberFormat="1" applyFont="1" applyFill="1" applyBorder="1" applyProtection="1">
      <protection/>
    </xf>
    <xf numFmtId="164" fontId="11" fillId="0" borderId="39" xfId="18" applyNumberFormat="1" applyFont="1" applyFill="1" applyBorder="1" applyProtection="1">
      <protection/>
    </xf>
    <xf numFmtId="164" fontId="11" fillId="0" borderId="22" xfId="18" applyNumberFormat="1" applyFont="1" applyFill="1" applyBorder="1" applyProtection="1">
      <protection/>
    </xf>
    <xf numFmtId="164" fontId="11" fillId="0" borderId="42" xfId="18" applyNumberFormat="1" applyFont="1" applyFill="1" applyBorder="1" applyProtection="1">
      <protection/>
    </xf>
    <xf numFmtId="164" fontId="11" fillId="0" borderId="26" xfId="18" applyNumberFormat="1" applyFont="1" applyFill="1" applyBorder="1" applyProtection="1">
      <protection/>
    </xf>
    <xf numFmtId="164" fontId="11" fillId="0" borderId="53" xfId="15" applyNumberFormat="1" applyFont="1" applyFill="1" applyBorder="1" applyProtection="1">
      <protection/>
    </xf>
    <xf numFmtId="164" fontId="11" fillId="0" borderId="54" xfId="15" applyNumberFormat="1" applyFont="1" applyFill="1" applyBorder="1" applyProtection="1">
      <protection/>
    </xf>
    <xf numFmtId="164" fontId="11" fillId="0" borderId="9" xfId="15" applyNumberFormat="1" applyFont="1" applyFill="1" applyBorder="1" applyProtection="1">
      <protection/>
    </xf>
    <xf numFmtId="164" fontId="11" fillId="0" borderId="55" xfId="15" applyNumberFormat="1" applyFont="1" applyFill="1" applyBorder="1" applyProtection="1">
      <protection/>
    </xf>
    <xf numFmtId="164" fontId="11" fillId="0" borderId="56" xfId="18" applyNumberFormat="1" applyFont="1" applyFill="1" applyBorder="1" applyProtection="1">
      <protection/>
    </xf>
    <xf numFmtId="167" fontId="11" fillId="0" borderId="57" xfId="15" applyNumberFormat="1" applyFont="1" applyFill="1" applyBorder="1" applyProtection="1">
      <protection/>
    </xf>
    <xf numFmtId="167" fontId="11" fillId="0" borderId="5" xfId="15" applyNumberFormat="1" applyFont="1" applyFill="1" applyBorder="1" applyProtection="1">
      <protection/>
    </xf>
    <xf numFmtId="167" fontId="11" fillId="0" borderId="58" xfId="15" applyNumberFormat="1" applyFont="1" applyFill="1" applyBorder="1" applyProtection="1">
      <protection/>
    </xf>
    <xf numFmtId="167" fontId="11" fillId="0" borderId="59" xfId="15" applyNumberFormat="1" applyFont="1" applyFill="1" applyBorder="1" applyProtection="1">
      <protection/>
    </xf>
    <xf numFmtId="10" fontId="11" fillId="0" borderId="5" xfId="15" applyNumberFormat="1" applyFont="1" applyFill="1" applyBorder="1" applyProtection="1">
      <protection/>
    </xf>
    <xf numFmtId="10" fontId="11" fillId="0" borderId="59" xfId="15" applyNumberFormat="1" applyFont="1" applyFill="1" applyBorder="1" applyProtection="1">
      <protection/>
    </xf>
    <xf numFmtId="164" fontId="11" fillId="0" borderId="0" xfId="18" applyNumberFormat="1" applyFont="1" applyFill="1" applyBorder="1" applyProtection="1">
      <protection/>
    </xf>
    <xf numFmtId="168" fontId="11" fillId="0" borderId="0" xfId="15" applyNumberFormat="1" applyFont="1" applyFill="1" applyBorder="1" applyProtection="1">
      <protection/>
    </xf>
    <xf numFmtId="164" fontId="13" fillId="0" borderId="14" xfId="18" applyNumberFormat="1" applyFont="1" applyFill="1" applyBorder="1" applyProtection="1">
      <protection/>
    </xf>
    <xf numFmtId="10" fontId="11" fillId="0" borderId="60" xfId="15" applyNumberFormat="1" applyFont="1" applyFill="1" applyBorder="1" applyProtection="1">
      <protection/>
    </xf>
    <xf numFmtId="10" fontId="11" fillId="0" borderId="61" xfId="15" applyNumberFormat="1" applyFont="1" applyFill="1" applyBorder="1" applyProtection="1">
      <protection/>
    </xf>
    <xf numFmtId="44" fontId="11" fillId="0" borderId="26" xfId="16" applyFont="1" applyFill="1" applyBorder="1" applyProtection="1">
      <protection/>
    </xf>
    <xf numFmtId="44" fontId="13" fillId="0" borderId="30" xfId="16" applyFont="1" applyFill="1" applyBorder="1" applyProtection="1">
      <protection/>
    </xf>
    <xf numFmtId="44" fontId="11" fillId="0" borderId="27" xfId="16" applyFont="1" applyFill="1" applyBorder="1" applyProtection="1">
      <protection/>
    </xf>
    <xf numFmtId="0" fontId="8" fillId="0" borderId="0" xfId="0" applyFont="1"/>
    <xf numFmtId="40" fontId="8" fillId="0" borderId="5" xfId="0" applyNumberFormat="1" applyFont="1" applyBorder="1" applyAlignment="1" applyProtection="1">
      <alignment horizontal="right"/>
      <protection/>
    </xf>
    <xf numFmtId="41" fontId="8" fillId="0" borderId="5" xfId="0" applyNumberFormat="1" applyFont="1" applyBorder="1" applyAlignment="1" applyProtection="1">
      <alignment horizontal="right"/>
      <protection/>
    </xf>
    <xf numFmtId="38" fontId="8" fillId="0" borderId="5" xfId="0" applyNumberFormat="1" applyFont="1" applyBorder="1" applyAlignment="1" applyProtection="1">
      <alignment horizontal="right"/>
      <protection/>
    </xf>
    <xf numFmtId="0" fontId="2" fillId="0" borderId="0" xfId="0" applyFont="1" applyAlignment="1" applyProtection="1">
      <alignment horizontal="left" vertical="justify"/>
      <protection/>
    </xf>
    <xf numFmtId="0" fontId="4" fillId="0" borderId="0" xfId="20" applyProtection="1">
      <alignment/>
      <protection/>
    </xf>
    <xf numFmtId="0" fontId="4" fillId="0" borderId="0" xfId="20" applyFont="1" applyProtection="1" quotePrefix="1">
      <alignment/>
      <protection/>
    </xf>
    <xf numFmtId="0" fontId="7" fillId="0" borderId="0" xfId="0" applyFont="1" applyProtection="1">
      <protection/>
    </xf>
    <xf numFmtId="0" fontId="0" fillId="0" borderId="0" xfId="0" applyProtection="1">
      <protection/>
    </xf>
    <xf numFmtId="0" fontId="8" fillId="0" borderId="0" xfId="0" applyFont="1" applyFill="1" applyProtection="1">
      <protection/>
    </xf>
    <xf numFmtId="0" fontId="4" fillId="0" borderId="0" xfId="20" applyBorder="1" applyProtection="1">
      <alignment/>
      <protection/>
    </xf>
    <xf numFmtId="0" fontId="8" fillId="0" borderId="34" xfId="0" applyFont="1" applyFill="1" applyBorder="1" applyProtection="1">
      <protection/>
    </xf>
    <xf numFmtId="164" fontId="11" fillId="0" borderId="34" xfId="18" applyNumberFormat="1" applyFont="1" applyFill="1" applyBorder="1" applyProtection="1">
      <protection/>
    </xf>
    <xf numFmtId="9" fontId="11" fillId="0" borderId="34" xfId="15" applyFont="1" applyFill="1" applyBorder="1" applyProtection="1">
      <protection/>
    </xf>
    <xf numFmtId="164" fontId="11" fillId="0" borderId="34" xfId="0" applyNumberFormat="1" applyFont="1" applyFill="1" applyBorder="1" applyProtection="1">
      <protection/>
    </xf>
    <xf numFmtId="164" fontId="0" fillId="0" borderId="34" xfId="0" applyNumberFormat="1" applyFill="1" applyBorder="1" applyProtection="1">
      <protection/>
    </xf>
    <xf numFmtId="9" fontId="0" fillId="0" borderId="34" xfId="15" applyFont="1" applyFill="1" applyBorder="1" applyProtection="1">
      <protection/>
    </xf>
    <xf numFmtId="44" fontId="9" fillId="0" borderId="34" xfId="16" applyFont="1" applyFill="1" applyBorder="1" applyProtection="1">
      <protection/>
    </xf>
    <xf numFmtId="44" fontId="8" fillId="0" borderId="34" xfId="16" applyFont="1" applyFill="1" applyBorder="1" applyProtection="1">
      <protection/>
    </xf>
    <xf numFmtId="44" fontId="9" fillId="7" borderId="13" xfId="16" applyFont="1" applyFill="1" applyBorder="1" applyProtection="1">
      <protection/>
    </xf>
    <xf numFmtId="9" fontId="11" fillId="0" borderId="0" xfId="15" applyFont="1" applyFill="1" applyBorder="1" applyProtection="1">
      <protection/>
    </xf>
    <xf numFmtId="164" fontId="11" fillId="0" borderId="0" xfId="0" applyNumberFormat="1" applyFont="1" applyFill="1" applyBorder="1" applyProtection="1">
      <protection/>
    </xf>
    <xf numFmtId="164" fontId="0" fillId="0" borderId="0" xfId="0" applyNumberFormat="1" applyFill="1" applyBorder="1" applyProtection="1">
      <protection/>
    </xf>
    <xf numFmtId="9" fontId="0" fillId="0" borderId="0" xfId="15" applyFont="1" applyFill="1" applyBorder="1" applyProtection="1">
      <protection/>
    </xf>
    <xf numFmtId="164" fontId="11" fillId="0" borderId="62" xfId="15" applyNumberFormat="1" applyFont="1" applyFill="1" applyBorder="1" applyProtection="1">
      <protection/>
    </xf>
    <xf numFmtId="164" fontId="11" fillId="0" borderId="59" xfId="18" applyNumberFormat="1" applyFont="1" applyFill="1" applyBorder="1" applyProtection="1">
      <protection/>
    </xf>
    <xf numFmtId="0" fontId="8" fillId="0" borderId="0" xfId="0" applyFont="1" applyProtection="1">
      <protection/>
    </xf>
    <xf numFmtId="0" fontId="15" fillId="8" borderId="0" xfId="0" applyFont="1" applyFill="1" applyAlignment="1" applyProtection="1">
      <alignment horizontal="left"/>
      <protection/>
    </xf>
    <xf numFmtId="0" fontId="0" fillId="8" borderId="0" xfId="0" applyFill="1" applyAlignment="1" applyProtection="1">
      <alignment horizontal="left"/>
      <protection/>
    </xf>
    <xf numFmtId="0" fontId="0" fillId="0" borderId="0" xfId="0" applyFont="1" applyProtection="1">
      <protection/>
    </xf>
    <xf numFmtId="0" fontId="0" fillId="0" borderId="5" xfId="0" applyBorder="1" applyAlignment="1" applyProtection="1">
      <alignment horizontal="left"/>
      <protection/>
    </xf>
    <xf numFmtId="41" fontId="0" fillId="0" borderId="0" xfId="0" applyNumberFormat="1" applyFont="1" applyProtection="1">
      <protection/>
    </xf>
    <xf numFmtId="40" fontId="0" fillId="0" borderId="0" xfId="0" applyNumberFormat="1" applyFont="1" applyProtection="1">
      <protection/>
    </xf>
    <xf numFmtId="40" fontId="0" fillId="0" borderId="0" xfId="0" applyNumberFormat="1" applyFont="1" applyAlignment="1" applyProtection="1">
      <alignment horizontal="center"/>
      <protection/>
    </xf>
    <xf numFmtId="40" fontId="8" fillId="0" borderId="0" xfId="0" applyNumberFormat="1" applyFont="1" applyAlignment="1" applyProtection="1">
      <alignment horizontal="center"/>
      <protection/>
    </xf>
    <xf numFmtId="0" fontId="8" fillId="0" borderId="0" xfId="0" applyFont="1" applyBorder="1" applyAlignment="1" applyProtection="1">
      <alignment horizontal="center"/>
      <protection/>
    </xf>
    <xf numFmtId="40" fontId="8" fillId="0" borderId="0" xfId="0" applyNumberFormat="1" applyFont="1" applyAlignment="1" applyProtection="1">
      <alignment horizontal="center" vertical="center" wrapText="1"/>
      <protection/>
    </xf>
    <xf numFmtId="0" fontId="0" fillId="0" borderId="0" xfId="0" applyFont="1" applyBorder="1" applyProtection="1">
      <protection/>
    </xf>
    <xf numFmtId="41" fontId="0" fillId="0" borderId="0" xfId="0" applyNumberFormat="1" applyFont="1" applyBorder="1" applyProtection="1">
      <protection/>
    </xf>
    <xf numFmtId="40" fontId="8" fillId="0" borderId="0" xfId="0" applyNumberFormat="1" applyFont="1" applyBorder="1" applyAlignment="1" applyProtection="1">
      <alignment horizontal="center" vertical="center" wrapText="1"/>
      <protection/>
    </xf>
    <xf numFmtId="40" fontId="8" fillId="0" borderId="0" xfId="0" applyNumberFormat="1" applyFont="1" applyBorder="1" applyAlignment="1" applyProtection="1">
      <alignment horizontal="center"/>
      <protection/>
    </xf>
    <xf numFmtId="0" fontId="8" fillId="9" borderId="5" xfId="0" applyFont="1" applyFill="1" applyBorder="1" applyAlignment="1" applyProtection="1">
      <alignment horizontal="center"/>
      <protection/>
    </xf>
    <xf numFmtId="41" fontId="8" fillId="9" borderId="5" xfId="0" applyNumberFormat="1" applyFont="1" applyFill="1" applyBorder="1" applyProtection="1">
      <protection/>
    </xf>
    <xf numFmtId="40" fontId="8" fillId="9" borderId="5" xfId="0" applyNumberFormat="1" applyFont="1" applyFill="1" applyBorder="1" applyAlignment="1" applyProtection="1">
      <alignment horizontal="center"/>
      <protection/>
    </xf>
    <xf numFmtId="41" fontId="8" fillId="9" borderId="5" xfId="0" applyNumberFormat="1" applyFont="1" applyFill="1" applyBorder="1" applyAlignment="1" applyProtection="1">
      <alignment horizontal="center"/>
      <protection/>
    </xf>
    <xf numFmtId="0" fontId="8" fillId="9" borderId="5" xfId="0" applyFont="1" applyFill="1" applyBorder="1" applyProtection="1">
      <protection/>
    </xf>
    <xf numFmtId="0" fontId="8" fillId="3" borderId="5" xfId="0" applyFont="1" applyFill="1" applyBorder="1" applyAlignment="1" applyProtection="1">
      <alignment horizontal="center"/>
      <protection/>
    </xf>
    <xf numFmtId="41" fontId="0" fillId="0" borderId="5" xfId="0" applyNumberFormat="1" applyBorder="1" applyProtection="1">
      <protection/>
    </xf>
    <xf numFmtId="40" fontId="0" fillId="0" borderId="5" xfId="0" applyNumberFormat="1" applyBorder="1" applyProtection="1">
      <protection/>
    </xf>
    <xf numFmtId="40" fontId="8" fillId="0" borderId="5" xfId="0" applyNumberFormat="1" applyFont="1" applyBorder="1" applyProtection="1">
      <protection/>
    </xf>
    <xf numFmtId="0" fontId="8" fillId="0" borderId="5" xfId="0" applyFont="1" applyBorder="1" applyProtection="1">
      <protection/>
    </xf>
    <xf numFmtId="0" fontId="0" fillId="0" borderId="5" xfId="0" applyBorder="1" applyAlignment="1" applyProtection="1">
      <alignment horizontal="left" indent="1"/>
      <protection/>
    </xf>
    <xf numFmtId="169" fontId="0" fillId="0" borderId="5" xfId="0" applyNumberFormat="1" applyFont="1" applyFill="1" applyBorder="1" applyAlignment="1" applyProtection="1">
      <alignment horizontal="right"/>
      <protection/>
    </xf>
    <xf numFmtId="169" fontId="0" fillId="0" borderId="5" xfId="0" applyNumberFormat="1" applyFill="1" applyBorder="1" applyAlignment="1" applyProtection="1">
      <alignment horizontal="right"/>
      <protection/>
    </xf>
    <xf numFmtId="169" fontId="0" fillId="0" borderId="5" xfId="0" applyNumberFormat="1" applyBorder="1" applyAlignment="1" applyProtection="1">
      <alignment horizontal="right"/>
      <protection/>
    </xf>
    <xf numFmtId="6" fontId="8" fillId="3" borderId="5" xfId="0" applyNumberFormat="1" applyFont="1" applyFill="1" applyBorder="1" applyAlignment="1" applyProtection="1">
      <alignment horizontal="right"/>
      <protection/>
    </xf>
    <xf numFmtId="38" fontId="0" fillId="0" borderId="5" xfId="0" applyNumberFormat="1" applyBorder="1" applyAlignment="1" applyProtection="1">
      <alignment horizontal="right"/>
      <protection/>
    </xf>
    <xf numFmtId="41" fontId="8" fillId="0" borderId="5" xfId="0" applyNumberFormat="1" applyFont="1" applyBorder="1" applyProtection="1">
      <protection/>
    </xf>
    <xf numFmtId="0" fontId="8" fillId="0" borderId="5" xfId="0" applyFont="1" applyBorder="1" applyAlignment="1" applyProtection="1">
      <alignment horizontal="left"/>
      <protection/>
    </xf>
    <xf numFmtId="0" fontId="0" fillId="0" borderId="5" xfId="0" applyFont="1" applyBorder="1" applyAlignment="1" applyProtection="1">
      <alignment horizontal="left" indent="1"/>
      <protection/>
    </xf>
    <xf numFmtId="41" fontId="0" fillId="0" borderId="5" xfId="0" applyNumberFormat="1" applyFont="1" applyBorder="1" applyProtection="1">
      <protection/>
    </xf>
    <xf numFmtId="38" fontId="0" fillId="0" borderId="5" xfId="0" applyNumberFormat="1" applyFont="1" applyBorder="1" applyAlignment="1" applyProtection="1">
      <alignment horizontal="right"/>
      <protection/>
    </xf>
    <xf numFmtId="0" fontId="0" fillId="0" borderId="5" xfId="0" applyFont="1" applyBorder="1" applyAlignment="1" applyProtection="1">
      <alignment horizontal="left"/>
      <protection/>
    </xf>
    <xf numFmtId="0" fontId="19" fillId="0" borderId="5" xfId="0" applyFont="1" applyBorder="1" applyAlignment="1" applyProtection="1">
      <alignment horizontal="left"/>
      <protection/>
    </xf>
    <xf numFmtId="9" fontId="8" fillId="3" borderId="5" xfId="0" applyNumberFormat="1" applyFont="1" applyFill="1" applyBorder="1" applyAlignment="1" applyProtection="1">
      <alignment horizontal="right"/>
      <protection/>
    </xf>
    <xf numFmtId="9" fontId="8" fillId="0" borderId="5" xfId="0" applyNumberFormat="1" applyFont="1" applyBorder="1" applyAlignment="1" applyProtection="1">
      <alignment horizontal="right"/>
      <protection/>
    </xf>
    <xf numFmtId="38" fontId="8" fillId="0" borderId="5" xfId="0" applyNumberFormat="1" applyFont="1" applyFill="1" applyBorder="1" applyAlignment="1" applyProtection="1">
      <alignment horizontal="right"/>
      <protection/>
    </xf>
    <xf numFmtId="0" fontId="0" fillId="0" borderId="5" xfId="0" applyFont="1" applyBorder="1" applyAlignment="1" applyProtection="1">
      <alignment horizontal="left" indent="2"/>
      <protection/>
    </xf>
    <xf numFmtId="0" fontId="8" fillId="0" borderId="5" xfId="0" applyFont="1" applyBorder="1" applyAlignment="1" applyProtection="1">
      <alignment wrapText="1"/>
      <protection/>
    </xf>
    <xf numFmtId="0" fontId="0" fillId="0" borderId="5" xfId="0" applyFont="1" applyBorder="1" applyProtection="1">
      <protection/>
    </xf>
    <xf numFmtId="0" fontId="0" fillId="2" borderId="5" xfId="0" applyFont="1" applyFill="1" applyBorder="1" applyProtection="1">
      <protection/>
    </xf>
    <xf numFmtId="40" fontId="0" fillId="2" borderId="5" xfId="0" applyNumberFormat="1" applyFont="1" applyFill="1" applyBorder="1" applyAlignment="1" applyProtection="1">
      <alignment horizontal="right"/>
      <protection/>
    </xf>
    <xf numFmtId="0" fontId="0" fillId="2" borderId="5" xfId="0" applyFont="1" applyFill="1" applyBorder="1" applyAlignment="1" applyProtection="1">
      <alignment horizontal="right"/>
      <protection/>
    </xf>
    <xf numFmtId="40" fontId="8" fillId="2" borderId="5" xfId="0" applyNumberFormat="1" applyFont="1" applyFill="1" applyBorder="1" applyAlignment="1" applyProtection="1">
      <alignment horizontal="right"/>
      <protection/>
    </xf>
    <xf numFmtId="164" fontId="11" fillId="0" borderId="63" xfId="18" applyNumberFormat="1" applyFont="1" applyFill="1" applyBorder="1" applyProtection="1">
      <protection/>
    </xf>
    <xf numFmtId="164" fontId="11" fillId="3" borderId="64" xfId="18" applyNumberFormat="1" applyFont="1" applyFill="1" applyBorder="1" applyProtection="1">
      <protection/>
    </xf>
    <xf numFmtId="164" fontId="11" fillId="3" borderId="65" xfId="18" applyNumberFormat="1" applyFont="1" applyFill="1" applyBorder="1" applyProtection="1">
      <protection/>
    </xf>
    <xf numFmtId="10" fontId="11" fillId="3" borderId="66" xfId="15" applyNumberFormat="1" applyFont="1" applyFill="1" applyBorder="1" applyProtection="1">
      <protection/>
    </xf>
    <xf numFmtId="167" fontId="11" fillId="0" borderId="67" xfId="15" applyNumberFormat="1" applyFont="1" applyFill="1" applyBorder="1" applyProtection="1">
      <protection/>
    </xf>
    <xf numFmtId="167" fontId="11" fillId="0" borderId="68" xfId="15" applyNumberFormat="1" applyFont="1" applyFill="1" applyBorder="1" applyProtection="1">
      <protection/>
    </xf>
    <xf numFmtId="167" fontId="11" fillId="0" borderId="6" xfId="15" applyNumberFormat="1" applyFont="1" applyFill="1" applyBorder="1" applyProtection="1">
      <protection/>
    </xf>
    <xf numFmtId="167" fontId="11" fillId="0" borderId="69" xfId="15" applyNumberFormat="1" applyFont="1" applyFill="1" applyBorder="1" applyProtection="1">
      <protection/>
    </xf>
    <xf numFmtId="164" fontId="11" fillId="0" borderId="64" xfId="18" applyNumberFormat="1" applyFont="1" applyFill="1" applyBorder="1" applyProtection="1">
      <protection/>
    </xf>
    <xf numFmtId="164" fontId="11" fillId="0" borderId="70" xfId="15" applyNumberFormat="1" applyFont="1" applyFill="1" applyBorder="1" applyProtection="1">
      <protection/>
    </xf>
    <xf numFmtId="164" fontId="11" fillId="0" borderId="38" xfId="15" applyNumberFormat="1" applyFont="1" applyFill="1" applyBorder="1" applyProtection="1">
      <protection/>
    </xf>
    <xf numFmtId="164" fontId="11" fillId="0" borderId="71" xfId="15" applyNumberFormat="1" applyFont="1" applyFill="1" applyBorder="1" applyProtection="1">
      <protection/>
    </xf>
    <xf numFmtId="0" fontId="8" fillId="0" borderId="0" xfId="0" applyFont="1" applyAlignment="1">
      <alignment horizontal="center"/>
    </xf>
    <xf numFmtId="0" fontId="0" fillId="0" borderId="0" xfId="0" applyAlignment="1">
      <alignment horizontal="center"/>
    </xf>
    <xf numFmtId="0" fontId="0" fillId="0" borderId="5" xfId="0" applyBorder="1" applyAlignment="1">
      <alignment horizontal="center"/>
    </xf>
    <xf numFmtId="0" fontId="48" fillId="0" borderId="0" xfId="0" applyFont="1"/>
    <xf numFmtId="188" fontId="0" fillId="0" borderId="5" xfId="0" applyNumberFormat="1" applyFill="1" applyBorder="1"/>
    <xf numFmtId="164" fontId="11" fillId="3" borderId="72" xfId="18" applyNumberFormat="1" applyFont="1" applyFill="1" applyBorder="1" applyProtection="1">
      <protection/>
    </xf>
    <xf numFmtId="164" fontId="11" fillId="3" borderId="70" xfId="15" applyNumberFormat="1" applyFont="1" applyFill="1" applyBorder="1" applyProtection="1">
      <protection/>
    </xf>
    <xf numFmtId="164" fontId="11" fillId="3" borderId="73" xfId="15" applyNumberFormat="1" applyFont="1" applyFill="1" applyBorder="1" applyProtection="1">
      <protection/>
    </xf>
    <xf numFmtId="41" fontId="8" fillId="0" borderId="74" xfId="0" applyNumberFormat="1" applyFont="1" applyBorder="1" applyProtection="1">
      <protection/>
    </xf>
    <xf numFmtId="10" fontId="11" fillId="0" borderId="74" xfId="15" applyNumberFormat="1" applyFont="1" applyFill="1" applyBorder="1" applyProtection="1">
      <protection/>
    </xf>
    <xf numFmtId="40" fontId="8" fillId="0" borderId="74" xfId="0" applyNumberFormat="1" applyFont="1" applyBorder="1" applyAlignment="1" applyProtection="1">
      <alignment horizontal="right"/>
      <protection/>
    </xf>
    <xf numFmtId="41" fontId="8" fillId="0" borderId="74" xfId="0" applyNumberFormat="1" applyFont="1" applyBorder="1" applyAlignment="1" applyProtection="1">
      <alignment horizontal="right"/>
      <protection/>
    </xf>
    <xf numFmtId="0" fontId="49" fillId="10" borderId="0" xfId="145" applyFont="1" applyFill="1" applyBorder="1" applyAlignment="1">
      <alignment horizontal="left"/>
      <protection/>
    </xf>
    <xf numFmtId="0" fontId="49" fillId="0" borderId="0" xfId="145" applyFont="1" applyFill="1" applyBorder="1" applyAlignment="1">
      <alignment horizontal="left"/>
      <protection/>
    </xf>
    <xf numFmtId="189" fontId="49" fillId="0" borderId="75" xfId="145" applyNumberFormat="1" applyFont="1" applyFill="1" applyBorder="1" applyAlignment="1">
      <alignment horizontal="right"/>
      <protection/>
    </xf>
    <xf numFmtId="0" fontId="49" fillId="0" borderId="75" xfId="145" applyFont="1" applyFill="1" applyBorder="1" applyAlignment="1">
      <alignment horizontal="right"/>
      <protection/>
    </xf>
    <xf numFmtId="190" fontId="49" fillId="0" borderId="75" xfId="145" applyNumberFormat="1" applyFont="1" applyFill="1" applyBorder="1" applyAlignment="1">
      <alignment horizontal="right"/>
      <protection/>
    </xf>
    <xf numFmtId="0" fontId="51" fillId="11" borderId="76" xfId="145" applyFont="1" applyFill="1" applyBorder="1" applyAlignment="1">
      <alignment horizontal="right"/>
      <protection/>
    </xf>
    <xf numFmtId="0" fontId="51" fillId="11" borderId="76" xfId="145" applyFont="1" applyFill="1" applyBorder="1" applyAlignment="1">
      <alignment horizontal="center"/>
      <protection/>
    </xf>
    <xf numFmtId="0" fontId="1" fillId="0" borderId="0" xfId="0" applyFont="1" applyAlignment="1" applyProtection="1">
      <alignment horizontal="centerContinuous" vertical="justify"/>
      <protection/>
    </xf>
    <xf numFmtId="0" fontId="0" fillId="12" borderId="5" xfId="0" applyFont="1" applyFill="1" applyBorder="1" applyAlignment="1" applyProtection="1">
      <alignment horizontal="left" vertical="justify"/>
      <protection locked="0"/>
    </xf>
    <xf numFmtId="44" fontId="53" fillId="7" borderId="13" xfId="16" applyFont="1" applyFill="1" applyBorder="1" applyProtection="1">
      <protection/>
    </xf>
    <xf numFmtId="44" fontId="11" fillId="3" borderId="43" xfId="16" applyFont="1" applyFill="1" applyBorder="1" applyProtection="1">
      <protection/>
    </xf>
    <xf numFmtId="44" fontId="11" fillId="3" borderId="44" xfId="16" applyFont="1" applyFill="1" applyBorder="1" applyProtection="1">
      <protection/>
    </xf>
    <xf numFmtId="44" fontId="11" fillId="3" borderId="11" xfId="16" applyFont="1" applyFill="1" applyBorder="1" applyProtection="1">
      <protection/>
    </xf>
    <xf numFmtId="44" fontId="11" fillId="3" borderId="0" xfId="16" applyFont="1" applyFill="1" applyBorder="1" applyProtection="1">
      <protection/>
    </xf>
    <xf numFmtId="44" fontId="11" fillId="3" borderId="77" xfId="16" applyFont="1" applyFill="1" applyBorder="1" applyProtection="1">
      <protection/>
    </xf>
    <xf numFmtId="164" fontId="11" fillId="3" borderId="78" xfId="18" applyNumberFormat="1" applyFont="1" applyFill="1" applyBorder="1" applyProtection="1">
      <protection/>
    </xf>
    <xf numFmtId="164" fontId="11" fillId="3" borderId="79" xfId="18" applyNumberFormat="1" applyFont="1" applyFill="1" applyBorder="1" applyProtection="1">
      <protection/>
    </xf>
    <xf numFmtId="164" fontId="11" fillId="3" borderId="80" xfId="18" applyNumberFormat="1" applyFont="1" applyFill="1" applyBorder="1" applyProtection="1">
      <protection/>
    </xf>
    <xf numFmtId="10" fontId="11" fillId="3" borderId="80" xfId="15" applyNumberFormat="1" applyFont="1" applyFill="1" applyBorder="1" applyProtection="1">
      <protection/>
    </xf>
    <xf numFmtId="164" fontId="11" fillId="0" borderId="78" xfId="18" applyNumberFormat="1" applyFont="1" applyFill="1" applyBorder="1" applyProtection="1">
      <protection/>
    </xf>
    <xf numFmtId="10" fontId="11" fillId="0" borderId="81" xfId="15" applyNumberFormat="1" applyFont="1" applyFill="1" applyBorder="1" applyProtection="1">
      <protection/>
    </xf>
    <xf numFmtId="10" fontId="11" fillId="0" borderId="82" xfId="15" applyNumberFormat="1" applyFont="1" applyFill="1" applyBorder="1" applyProtection="1">
      <protection/>
    </xf>
    <xf numFmtId="10" fontId="11" fillId="0" borderId="7" xfId="15" applyNumberFormat="1" applyFont="1" applyFill="1" applyBorder="1" applyProtection="1">
      <protection/>
    </xf>
    <xf numFmtId="10" fontId="11" fillId="0" borderId="83" xfId="15" applyNumberFormat="1" applyFont="1" applyFill="1" applyBorder="1" applyProtection="1">
      <protection/>
    </xf>
    <xf numFmtId="44" fontId="54" fillId="3" borderId="84" xfId="16" applyFont="1" applyFill="1" applyBorder="1" applyProtection="1">
      <protection/>
    </xf>
    <xf numFmtId="44" fontId="54" fillId="3" borderId="43" xfId="16" applyFont="1" applyFill="1" applyBorder="1" applyProtection="1">
      <protection/>
    </xf>
    <xf numFmtId="44" fontId="54" fillId="3" borderId="30" xfId="16" applyFont="1" applyFill="1" applyBorder="1" applyProtection="1">
      <protection/>
    </xf>
    <xf numFmtId="164" fontId="13" fillId="0" borderId="30" xfId="18" applyNumberFormat="1" applyFont="1" applyFill="1" applyBorder="1" applyProtection="1">
      <protection/>
    </xf>
    <xf numFmtId="169" fontId="11" fillId="0" borderId="35" xfId="15" applyNumberFormat="1" applyFont="1" applyFill="1" applyBorder="1" applyProtection="1">
      <protection/>
    </xf>
    <xf numFmtId="169" fontId="11" fillId="0" borderId="32" xfId="15" applyNumberFormat="1" applyFont="1" applyFill="1" applyBorder="1" applyProtection="1">
      <protection/>
    </xf>
    <xf numFmtId="169" fontId="13" fillId="0" borderId="85" xfId="15" applyNumberFormat="1" applyFont="1" applyFill="1" applyBorder="1" applyProtection="1">
      <protection/>
    </xf>
    <xf numFmtId="164" fontId="11" fillId="13" borderId="57" xfId="18" applyNumberFormat="1" applyFont="1" applyFill="1" applyBorder="1" applyProtection="1">
      <protection locked="0"/>
    </xf>
    <xf numFmtId="164" fontId="11" fillId="13" borderId="5" xfId="18" applyNumberFormat="1" applyFont="1" applyFill="1" applyBorder="1" applyProtection="1">
      <protection locked="0"/>
    </xf>
    <xf numFmtId="164" fontId="11" fillId="13" borderId="58" xfId="18" applyNumberFormat="1" applyFont="1" applyFill="1" applyBorder="1" applyProtection="1">
      <protection locked="0"/>
    </xf>
    <xf numFmtId="164" fontId="11" fillId="13" borderId="86" xfId="18" applyNumberFormat="1" applyFont="1" applyFill="1" applyBorder="1" applyProtection="1">
      <protection locked="0"/>
    </xf>
    <xf numFmtId="164" fontId="11" fillId="13" borderId="23" xfId="18" applyNumberFormat="1" applyFont="1" applyFill="1" applyBorder="1" applyProtection="1">
      <protection locked="0"/>
    </xf>
    <xf numFmtId="164" fontId="11" fillId="13" borderId="24" xfId="18" applyNumberFormat="1" applyFont="1" applyFill="1" applyBorder="1" applyProtection="1">
      <protection locked="0"/>
    </xf>
    <xf numFmtId="44" fontId="0" fillId="13" borderId="84" xfId="16" applyFont="1" applyFill="1" applyBorder="1" applyProtection="1">
      <protection locked="0"/>
    </xf>
    <xf numFmtId="44" fontId="0" fillId="13" borderId="13" xfId="16" applyFont="1" applyFill="1" applyBorder="1" applyProtection="1">
      <protection locked="0"/>
    </xf>
    <xf numFmtId="164" fontId="13" fillId="14" borderId="30" xfId="18" applyNumberFormat="1" applyFont="1" applyFill="1" applyBorder="1" applyProtection="1">
      <protection/>
    </xf>
    <xf numFmtId="169" fontId="11" fillId="14" borderId="35" xfId="15" applyNumberFormat="1" applyFont="1" applyFill="1" applyBorder="1" applyProtection="1">
      <protection/>
    </xf>
    <xf numFmtId="169" fontId="11" fillId="14" borderId="32" xfId="15" applyNumberFormat="1" applyFont="1" applyFill="1" applyBorder="1" applyProtection="1">
      <protection/>
    </xf>
    <xf numFmtId="169" fontId="0" fillId="0" borderId="5" xfId="0" applyNumberFormat="1" applyFill="1" applyBorder="1"/>
    <xf numFmtId="169" fontId="0" fillId="0" borderId="5" xfId="0" applyNumberFormat="1" applyBorder="1"/>
    <xf numFmtId="169" fontId="0" fillId="0" borderId="0" xfId="0" applyNumberFormat="1"/>
    <xf numFmtId="6" fontId="0" fillId="13" borderId="5" xfId="16" applyNumberFormat="1" applyFont="1" applyFill="1" applyBorder="1" applyAlignment="1" applyProtection="1">
      <alignment horizontal="right"/>
      <protection locked="0"/>
    </xf>
    <xf numFmtId="164" fontId="0" fillId="13" borderId="5" xfId="18" applyNumberFormat="1" applyFont="1" applyFill="1" applyBorder="1" applyAlignment="1" applyProtection="1">
      <alignment horizontal="right"/>
      <protection locked="0"/>
    </xf>
    <xf numFmtId="0" fontId="8" fillId="0" borderId="0" xfId="0" applyFont="1" applyAlignment="1">
      <alignment horizontal="centerContinuous"/>
    </xf>
    <xf numFmtId="0" fontId="0" fillId="0" borderId="0" xfId="0" applyAlignment="1">
      <alignment horizontal="centerContinuous"/>
    </xf>
    <xf numFmtId="0" fontId="55" fillId="15" borderId="0" xfId="0" applyFont="1" applyFill="1" applyAlignment="1">
      <alignment horizontal="centerContinuous"/>
    </xf>
    <xf numFmtId="166" fontId="8" fillId="0" borderId="62" xfId="16" applyNumberFormat="1" applyFont="1" applyFill="1" applyBorder="1" applyProtection="1">
      <protection/>
    </xf>
    <xf numFmtId="0" fontId="10" fillId="0" borderId="87" xfId="0" applyFont="1" applyFill="1" applyBorder="1" applyProtection="1">
      <protection/>
    </xf>
    <xf numFmtId="0" fontId="0" fillId="0" borderId="34" xfId="0" applyFill="1" applyBorder="1" applyProtection="1">
      <protection/>
    </xf>
    <xf numFmtId="0" fontId="0" fillId="0" borderId="88" xfId="0" applyFill="1" applyBorder="1" applyProtection="1">
      <protection/>
    </xf>
    <xf numFmtId="0" fontId="0" fillId="0" borderId="77" xfId="0" applyFill="1" applyBorder="1" applyProtection="1">
      <protection/>
    </xf>
    <xf numFmtId="0" fontId="0" fillId="0" borderId="12" xfId="0" applyFont="1" applyFill="1" applyBorder="1" applyProtection="1">
      <protection/>
    </xf>
    <xf numFmtId="0" fontId="8" fillId="0" borderId="12" xfId="0" applyFont="1" applyFill="1" applyBorder="1" applyProtection="1">
      <protection/>
    </xf>
    <xf numFmtId="44" fontId="8" fillId="0" borderId="77" xfId="16" applyFont="1" applyFill="1" applyBorder="1" applyProtection="1">
      <protection/>
    </xf>
    <xf numFmtId="44" fontId="8" fillId="0" borderId="33" xfId="16" applyFont="1" applyFill="1" applyBorder="1" applyProtection="1">
      <protection/>
    </xf>
    <xf numFmtId="10" fontId="11" fillId="0" borderId="0" xfId="15" applyNumberFormat="1" applyFont="1" applyFill="1" applyBorder="1" applyProtection="1">
      <protection/>
    </xf>
    <xf numFmtId="164" fontId="11" fillId="0" borderId="43" xfId="18" applyNumberFormat="1" applyFont="1" applyFill="1" applyBorder="1" applyProtection="1">
      <protection/>
    </xf>
    <xf numFmtId="164" fontId="11" fillId="0" borderId="12" xfId="15" applyNumberFormat="1" applyFont="1" applyFill="1" applyBorder="1" applyProtection="1">
      <protection/>
    </xf>
    <xf numFmtId="164" fontId="11" fillId="0" borderId="11" xfId="15" applyNumberFormat="1" applyFont="1" applyFill="1" applyBorder="1" applyProtection="1">
      <protection/>
    </xf>
    <xf numFmtId="164" fontId="11" fillId="0" borderId="85" xfId="15" applyNumberFormat="1" applyFont="1" applyFill="1" applyBorder="1" applyProtection="1">
      <protection/>
    </xf>
    <xf numFmtId="10" fontId="11" fillId="0" borderId="89" xfId="15" applyNumberFormat="1" applyFont="1" applyFill="1" applyBorder="1" applyProtection="1">
      <protection/>
    </xf>
    <xf numFmtId="10" fontId="11" fillId="0" borderId="90" xfId="15" applyNumberFormat="1" applyFont="1" applyFill="1" applyBorder="1" applyProtection="1">
      <protection/>
    </xf>
    <xf numFmtId="10" fontId="11" fillId="0" borderId="91" xfId="15" applyNumberFormat="1" applyFont="1" applyFill="1" applyBorder="1" applyProtection="1">
      <protection/>
    </xf>
    <xf numFmtId="10" fontId="11" fillId="0" borderId="92" xfId="15" applyNumberFormat="1" applyFont="1" applyFill="1" applyBorder="1" applyProtection="1">
      <protection/>
    </xf>
    <xf numFmtId="0" fontId="8" fillId="0" borderId="5" xfId="0" applyFont="1" applyFill="1" applyBorder="1" applyProtection="1">
      <protection/>
    </xf>
    <xf numFmtId="0" fontId="51" fillId="11" borderId="76" xfId="145" applyFont="1" applyFill="1" applyBorder="1" applyAlignment="1">
      <alignment horizontal="center"/>
      <protection/>
    </xf>
    <xf numFmtId="0" fontId="49" fillId="10" borderId="0" xfId="145" applyFont="1" applyFill="1" applyBorder="1" applyAlignment="1">
      <alignment horizontal="left"/>
      <protection/>
    </xf>
    <xf numFmtId="0" fontId="0" fillId="0" borderId="5" xfId="0" applyFill="1" applyBorder="1" applyAlignment="1" applyProtection="1">
      <alignment horizontal="left" indent="1"/>
      <protection/>
    </xf>
    <xf numFmtId="0" fontId="8" fillId="0" borderId="5" xfId="0" applyFont="1" applyFill="1" applyBorder="1" applyAlignment="1" applyProtection="1">
      <alignment horizontal="left"/>
      <protection/>
    </xf>
    <xf numFmtId="0" fontId="0" fillId="0" borderId="5" xfId="0" applyFont="1" applyFill="1" applyBorder="1" applyAlignment="1" applyProtection="1">
      <alignment horizontal="left" indent="1"/>
      <protection/>
    </xf>
    <xf numFmtId="38" fontId="0" fillId="0" borderId="5" xfId="0" applyNumberFormat="1" applyFill="1" applyBorder="1" applyAlignment="1" applyProtection="1">
      <alignment horizontal="right"/>
      <protection/>
    </xf>
    <xf numFmtId="6" fontId="0" fillId="0" borderId="5" xfId="16" applyNumberFormat="1" applyFont="1" applyFill="1" applyBorder="1" applyAlignment="1" applyProtection="1">
      <alignment horizontal="right"/>
      <protection/>
    </xf>
    <xf numFmtId="164" fontId="0" fillId="0" borderId="5" xfId="18" applyNumberFormat="1" applyFont="1" applyFill="1" applyBorder="1" applyAlignment="1" applyProtection="1">
      <alignment horizontal="right"/>
      <protection/>
    </xf>
    <xf numFmtId="0" fontId="0" fillId="0" borderId="5" xfId="0" applyFont="1" applyFill="1" applyBorder="1" applyProtection="1">
      <protection/>
    </xf>
    <xf numFmtId="0" fontId="0" fillId="0" borderId="5" xfId="0" applyFill="1" applyBorder="1" applyProtection="1">
      <protection/>
    </xf>
    <xf numFmtId="0" fontId="0" fillId="0" borderId="5" xfId="0" applyFill="1" applyBorder="1" applyAlignment="1" applyProtection="1">
      <alignment horizontal="left"/>
      <protection/>
    </xf>
    <xf numFmtId="0" fontId="0" fillId="0" borderId="5" xfId="0" applyFont="1" applyFill="1" applyBorder="1" applyAlignment="1" applyProtection="1">
      <alignment horizontal="left"/>
      <protection/>
    </xf>
    <xf numFmtId="164" fontId="11" fillId="6" borderId="73" xfId="15" applyNumberFormat="1" applyFont="1" applyFill="1" applyBorder="1" applyProtection="1">
      <protection/>
    </xf>
    <xf numFmtId="10" fontId="11" fillId="3" borderId="40" xfId="15" applyNumberFormat="1" applyFont="1" applyFill="1" applyBorder="1" applyProtection="1">
      <protection/>
    </xf>
    <xf numFmtId="10" fontId="11" fillId="3" borderId="93" xfId="15" applyNumberFormat="1" applyFont="1" applyFill="1" applyBorder="1" applyProtection="1">
      <protection/>
    </xf>
    <xf numFmtId="10" fontId="11" fillId="3" borderId="94" xfId="15" applyNumberFormat="1" applyFont="1" applyFill="1" applyBorder="1" applyProtection="1">
      <protection/>
    </xf>
    <xf numFmtId="10" fontId="11" fillId="3" borderId="95" xfId="15" applyNumberFormat="1" applyFont="1" applyFill="1" applyBorder="1" applyProtection="1">
      <protection/>
    </xf>
    <xf numFmtId="169" fontId="11" fillId="14" borderId="96" xfId="15" applyNumberFormat="1" applyFont="1" applyFill="1" applyBorder="1" applyProtection="1">
      <protection/>
    </xf>
    <xf numFmtId="165" fontId="13" fillId="3" borderId="97" xfId="20" applyNumberFormat="1" applyFont="1" applyFill="1" applyBorder="1" applyAlignment="1" applyProtection="1">
      <alignment horizontal="center" wrapText="1"/>
      <protection/>
    </xf>
    <xf numFmtId="164" fontId="11" fillId="6" borderId="36" xfId="15" applyNumberFormat="1" applyFont="1" applyFill="1" applyBorder="1" applyProtection="1">
      <protection/>
    </xf>
    <xf numFmtId="164" fontId="11" fillId="3" borderId="39" xfId="15" applyNumberFormat="1" applyFont="1" applyFill="1" applyBorder="1" applyProtection="1">
      <protection/>
    </xf>
    <xf numFmtId="164" fontId="11" fillId="3" borderId="22" xfId="15" applyNumberFormat="1" applyFont="1" applyFill="1" applyBorder="1" applyProtection="1">
      <protection/>
    </xf>
    <xf numFmtId="164" fontId="11" fillId="3" borderId="43" xfId="15" applyNumberFormat="1" applyFont="1" applyFill="1" applyBorder="1" applyProtection="1">
      <protection/>
    </xf>
    <xf numFmtId="164" fontId="11" fillId="3" borderId="64" xfId="15" applyNumberFormat="1" applyFont="1" applyFill="1" applyBorder="1" applyProtection="1">
      <protection/>
    </xf>
    <xf numFmtId="167" fontId="11" fillId="3" borderId="42" xfId="15" applyNumberFormat="1" applyFont="1" applyFill="1" applyBorder="1" applyProtection="1">
      <protection/>
    </xf>
    <xf numFmtId="10" fontId="11" fillId="3" borderId="42" xfId="15" applyNumberFormat="1" applyFont="1" applyFill="1" applyBorder="1" applyProtection="1">
      <protection/>
    </xf>
    <xf numFmtId="10" fontId="11" fillId="3" borderId="78" xfId="15" applyNumberFormat="1" applyFont="1" applyFill="1" applyBorder="1" applyProtection="1">
      <protection/>
    </xf>
    <xf numFmtId="10" fontId="11" fillId="3" borderId="65" xfId="15" applyNumberFormat="1" applyFont="1" applyFill="1" applyBorder="1" applyProtection="1">
      <protection/>
    </xf>
    <xf numFmtId="169" fontId="13" fillId="14" borderId="30" xfId="15" applyNumberFormat="1" applyFont="1" applyFill="1" applyBorder="1" applyProtection="1">
      <protection/>
    </xf>
    <xf numFmtId="0" fontId="57" fillId="0" borderId="98" xfId="0" applyFont="1" applyBorder="1" applyAlignment="1">
      <alignment horizontal="left" wrapText="1" readingOrder="1"/>
    </xf>
    <xf numFmtId="0" fontId="58" fillId="0" borderId="98" xfId="0" applyFont="1" applyBorder="1" applyAlignment="1">
      <alignment horizontal="left" wrapText="1" readingOrder="1"/>
    </xf>
    <xf numFmtId="0" fontId="59" fillId="0" borderId="0" xfId="0" applyFont="1"/>
    <xf numFmtId="0" fontId="11" fillId="0" borderId="0" xfId="0" applyFont="1"/>
    <xf numFmtId="0" fontId="57" fillId="0" borderId="99" xfId="0" applyFont="1" applyBorder="1" applyAlignment="1">
      <alignment horizontal="left" wrapText="1" readingOrder="1"/>
    </xf>
    <xf numFmtId="0" fontId="58" fillId="0" borderId="99" xfId="0" applyFont="1" applyBorder="1" applyAlignment="1">
      <alignment horizontal="left" wrapText="1" readingOrder="1"/>
    </xf>
    <xf numFmtId="0" fontId="8" fillId="0" borderId="100" xfId="0" applyFont="1" applyBorder="1" applyAlignment="1">
      <alignment wrapText="1"/>
    </xf>
    <xf numFmtId="0" fontId="8" fillId="0" borderId="13" xfId="0" applyFont="1" applyBorder="1" applyAlignment="1">
      <alignment wrapText="1"/>
    </xf>
    <xf numFmtId="0" fontId="49" fillId="10" borderId="0" xfId="146" applyFont="1" applyFill="1" applyBorder="1" applyAlignment="1">
      <alignment horizontal="left"/>
      <protection/>
    </xf>
    <xf numFmtId="0" fontId="49" fillId="0" borderId="0" xfId="146" applyFont="1" applyFill="1" applyBorder="1" applyAlignment="1">
      <alignment horizontal="left"/>
      <protection/>
    </xf>
    <xf numFmtId="0" fontId="49" fillId="0" borderId="75" xfId="146" applyFont="1" applyFill="1" applyBorder="1" applyAlignment="1">
      <alignment horizontal="right"/>
      <protection/>
    </xf>
    <xf numFmtId="189" fontId="49" fillId="0" borderId="75" xfId="146" applyNumberFormat="1" applyFont="1" applyFill="1" applyBorder="1" applyAlignment="1">
      <alignment horizontal="right"/>
      <protection/>
    </xf>
    <xf numFmtId="190" fontId="49" fillId="0" borderId="75" xfId="146" applyNumberFormat="1" applyFont="1" applyFill="1" applyBorder="1" applyAlignment="1">
      <alignment horizontal="right"/>
      <protection/>
    </xf>
    <xf numFmtId="191" fontId="49" fillId="0" borderId="75" xfId="146" applyNumberFormat="1" applyFont="1" applyFill="1" applyBorder="1" applyAlignment="1">
      <alignment horizontal="right"/>
      <protection/>
    </xf>
    <xf numFmtId="0" fontId="49" fillId="16" borderId="75" xfId="145" applyFont="1" applyFill="1" applyBorder="1" applyAlignment="1">
      <alignment horizontal="right"/>
      <protection/>
    </xf>
    <xf numFmtId="189" fontId="49" fillId="16" borderId="75" xfId="145" applyNumberFormat="1" applyFont="1" applyFill="1" applyBorder="1" applyAlignment="1">
      <alignment horizontal="right"/>
      <protection/>
    </xf>
    <xf numFmtId="190" fontId="49" fillId="16" borderId="75" xfId="145" applyNumberFormat="1" applyFont="1" applyFill="1" applyBorder="1" applyAlignment="1">
      <alignment horizontal="right"/>
      <protection/>
    </xf>
    <xf numFmtId="191" fontId="49" fillId="0" borderId="75" xfId="145" applyNumberFormat="1" applyFont="1" applyFill="1" applyBorder="1" applyAlignment="1">
      <alignment horizontal="right"/>
      <protection/>
    </xf>
    <xf numFmtId="164" fontId="13" fillId="0" borderId="12" xfId="18" applyNumberFormat="1" applyFont="1" applyFill="1" applyBorder="1" applyProtection="1">
      <protection/>
    </xf>
    <xf numFmtId="164" fontId="11" fillId="14" borderId="101" xfId="18" applyNumberFormat="1" applyFont="1" applyFill="1" applyBorder="1" applyProtection="1">
      <protection/>
    </xf>
    <xf numFmtId="164" fontId="11" fillId="14" borderId="45" xfId="18" applyNumberFormat="1" applyFont="1" applyFill="1" applyBorder="1" applyProtection="1">
      <protection/>
    </xf>
    <xf numFmtId="164" fontId="11" fillId="14" borderId="102" xfId="18" applyNumberFormat="1" applyFont="1" applyFill="1" applyBorder="1" applyProtection="1">
      <protection/>
    </xf>
    <xf numFmtId="0" fontId="55" fillId="17" borderId="0" xfId="0" applyFont="1" applyFill="1" applyAlignment="1">
      <alignment horizontal="centerContinuous"/>
    </xf>
    <xf numFmtId="0" fontId="55" fillId="18" borderId="0" xfId="0" applyFont="1" applyFill="1" applyAlignment="1">
      <alignment horizontal="centerContinuous"/>
    </xf>
    <xf numFmtId="0" fontId="60" fillId="18" borderId="0" xfId="0" applyFont="1" applyFill="1" applyAlignment="1">
      <alignment horizontal="centerContinuous"/>
    </xf>
    <xf numFmtId="0" fontId="56" fillId="0" borderId="103" xfId="0" applyFont="1" applyBorder="1" applyAlignment="1">
      <alignment horizontal="left" wrapText="1" readingOrder="1"/>
    </xf>
    <xf numFmtId="0" fontId="56" fillId="0" borderId="104" xfId="0" applyFont="1" applyBorder="1" applyAlignment="1">
      <alignment horizontal="left" wrapText="1" readingOrder="1"/>
    </xf>
    <xf numFmtId="0" fontId="57" fillId="0" borderId="104" xfId="0" applyFont="1" applyBorder="1" applyAlignment="1">
      <alignment horizontal="left" wrapText="1" readingOrder="1"/>
    </xf>
    <xf numFmtId="0" fontId="56" fillId="0" borderId="105" xfId="0" applyFont="1" applyBorder="1" applyAlignment="1">
      <alignment horizontal="left" wrapText="1" readingOrder="1"/>
    </xf>
    <xf numFmtId="0" fontId="57" fillId="0" borderId="105" xfId="0" applyFont="1" applyBorder="1" applyAlignment="1">
      <alignment horizontal="left" wrapText="1" readingOrder="1"/>
    </xf>
    <xf numFmtId="0" fontId="58" fillId="0" borderId="105" xfId="0" applyFont="1" applyBorder="1" applyAlignment="1">
      <alignment horizontal="left" wrapText="1" readingOrder="1"/>
    </xf>
    <xf numFmtId="0" fontId="0" fillId="2" borderId="0" xfId="0" applyFill="1" applyProtection="1">
      <protection/>
    </xf>
    <xf numFmtId="0" fontId="0" fillId="2" borderId="0" xfId="0" applyFill="1" applyAlignment="1" applyProtection="1">
      <alignment horizontal="left"/>
      <protection/>
    </xf>
    <xf numFmtId="0" fontId="16" fillId="0" borderId="0" xfId="0" applyFont="1" applyProtection="1">
      <protection/>
    </xf>
    <xf numFmtId="0" fontId="16" fillId="2" borderId="0" xfId="0" applyFont="1" applyFill="1" applyProtection="1">
      <protection/>
    </xf>
    <xf numFmtId="0" fontId="8" fillId="2" borderId="0" xfId="0" applyFont="1" applyFill="1" applyProtection="1">
      <protection/>
    </xf>
    <xf numFmtId="0" fontId="17" fillId="2" borderId="0" xfId="0" applyFont="1" applyFill="1" applyProtection="1">
      <protection/>
    </xf>
    <xf numFmtId="0" fontId="17" fillId="0" borderId="0" xfId="0" applyFont="1" applyProtection="1">
      <protection/>
    </xf>
    <xf numFmtId="0" fontId="18" fillId="2" borderId="0" xfId="0" applyFont="1" applyFill="1" applyProtection="1">
      <protection/>
    </xf>
    <xf numFmtId="0" fontId="18" fillId="0" borderId="0" xfId="0" applyFont="1" applyProtection="1">
      <protection/>
    </xf>
    <xf numFmtId="0" fontId="54" fillId="2" borderId="0" xfId="0" applyFont="1" applyFill="1" applyProtection="1">
      <protection/>
    </xf>
    <xf numFmtId="41" fontId="8" fillId="2" borderId="0" xfId="0" applyNumberFormat="1" applyFont="1" applyFill="1" applyProtection="1">
      <protection/>
    </xf>
    <xf numFmtId="40" fontId="0" fillId="0" borderId="0" xfId="0" applyNumberFormat="1" applyProtection="1">
      <protection/>
    </xf>
    <xf numFmtId="40" fontId="8" fillId="0" borderId="0" xfId="0" applyNumberFormat="1" applyFont="1" applyProtection="1">
      <protection/>
    </xf>
    <xf numFmtId="166" fontId="0" fillId="0" borderId="0" xfId="16" applyNumberFormat="1" applyFont="1" applyProtection="1">
      <protection/>
    </xf>
    <xf numFmtId="0" fontId="0" fillId="0" borderId="0" xfId="0" applyAlignment="1" applyProtection="1">
      <alignment horizontal="centerContinuous" vertical="justify"/>
      <protection/>
    </xf>
    <xf numFmtId="0" fontId="0" fillId="0" borderId="0" xfId="0" applyAlignment="1" applyProtection="1">
      <alignment horizontal="left" vertical="justify"/>
      <protection/>
    </xf>
    <xf numFmtId="0" fontId="8" fillId="0" borderId="0" xfId="0" applyFont="1" applyAlignment="1" applyProtection="1">
      <alignment horizontal="right" vertical="justify"/>
      <protection/>
    </xf>
    <xf numFmtId="0" fontId="0" fillId="0" borderId="0" xfId="0" applyAlignment="1" applyProtection="1">
      <alignment vertical="justify"/>
      <protection/>
    </xf>
    <xf numFmtId="0" fontId="0" fillId="0" borderId="0" xfId="0" applyAlignment="1" applyProtection="1">
      <alignment horizontal="left" vertical="justify" wrapText="1"/>
      <protection/>
    </xf>
    <xf numFmtId="0" fontId="0" fillId="0" borderId="0" xfId="0" applyAlignment="1" applyProtection="1">
      <alignment wrapText="1"/>
      <protection/>
    </xf>
    <xf numFmtId="0" fontId="8" fillId="0" borderId="0" xfId="0" applyFont="1" applyAlignment="1" applyProtection="1">
      <alignment horizontal="centerContinuous" vertical="justify"/>
      <protection/>
    </xf>
    <xf numFmtId="0" fontId="3" fillId="0" borderId="0" xfId="0" applyFont="1" applyAlignment="1" applyProtection="1">
      <alignment horizontal="left" vertical="justify"/>
      <protection/>
    </xf>
    <xf numFmtId="0" fontId="0" fillId="0" borderId="0" xfId="0" applyFill="1" applyProtection="1">
      <protection/>
    </xf>
    <xf numFmtId="164" fontId="11" fillId="13" borderId="106" xfId="18" applyNumberFormat="1" applyFont="1" applyFill="1" applyBorder="1" applyProtection="1">
      <protection locked="0"/>
    </xf>
    <xf numFmtId="10" fontId="11" fillId="13" borderId="107" xfId="15" applyNumberFormat="1" applyFont="1" applyFill="1" applyBorder="1" applyProtection="1">
      <protection locked="0"/>
    </xf>
    <xf numFmtId="10" fontId="11" fillId="13" borderId="5" xfId="15" applyNumberFormat="1" applyFont="1" applyFill="1" applyBorder="1" applyProtection="1">
      <protection locked="0"/>
    </xf>
    <xf numFmtId="10" fontId="11" fillId="13" borderId="108" xfId="15" applyNumberFormat="1" applyFont="1" applyFill="1" applyBorder="1" applyProtection="1">
      <protection locked="0"/>
    </xf>
    <xf numFmtId="165" fontId="13" fillId="0" borderId="109" xfId="20" applyNumberFormat="1" applyFont="1" applyFill="1" applyBorder="1" applyAlignment="1" applyProtection="1">
      <alignment horizontal="center" wrapText="1"/>
      <protection/>
    </xf>
    <xf numFmtId="14" fontId="61" fillId="0" borderId="12" xfId="0" applyNumberFormat="1" applyFont="1" applyFill="1" applyBorder="1" applyProtection="1">
      <protection hidden="1"/>
    </xf>
    <xf numFmtId="14" fontId="61" fillId="0" borderId="0" xfId="0" applyNumberFormat="1" applyFont="1" applyFill="1" applyBorder="1" applyProtection="1">
      <protection hidden="1"/>
    </xf>
    <xf numFmtId="0" fontId="49" fillId="10" borderId="0" xfId="145" applyFont="1" applyFill="1" applyBorder="1" applyAlignment="1">
      <alignment horizontal="left"/>
      <protection/>
    </xf>
    <xf numFmtId="0" fontId="49" fillId="10" borderId="0" xfId="146" applyFont="1" applyFill="1" applyBorder="1" applyAlignment="1">
      <alignment horizontal="left"/>
      <protection/>
    </xf>
    <xf numFmtId="0" fontId="51" fillId="11" borderId="76" xfId="145" applyFont="1" applyFill="1" applyBorder="1" applyAlignment="1">
      <alignment horizontal="center"/>
      <protection/>
    </xf>
    <xf numFmtId="164" fontId="11" fillId="14" borderId="27" xfId="18" applyNumberFormat="1" applyFont="1" applyFill="1" applyBorder="1" applyProtection="1">
      <protection/>
    </xf>
    <xf numFmtId="164" fontId="11" fillId="3" borderId="51" xfId="18" applyNumberFormat="1" applyFont="1" applyFill="1" applyBorder="1" applyProtection="1">
      <protection/>
    </xf>
    <xf numFmtId="164" fontId="11" fillId="3" borderId="28" xfId="18" applyNumberFormat="1" applyFont="1" applyFill="1" applyBorder="1" applyProtection="1">
      <protection/>
    </xf>
    <xf numFmtId="164" fontId="11" fillId="3" borderId="26" xfId="15" applyNumberFormat="1" applyFont="1" applyFill="1" applyBorder="1" applyProtection="1">
      <protection/>
    </xf>
    <xf numFmtId="10" fontId="11" fillId="0" borderId="47" xfId="15" applyNumberFormat="1" applyFont="1" applyFill="1" applyBorder="1" applyProtection="1">
      <protection hidden="1"/>
    </xf>
    <xf numFmtId="164" fontId="11" fillId="0" borderId="49" xfId="18" applyNumberFormat="1" applyFont="1" applyFill="1" applyBorder="1" applyProtection="1">
      <protection hidden="1"/>
    </xf>
    <xf numFmtId="10" fontId="11" fillId="3" borderId="47" xfId="15" applyNumberFormat="1" applyFont="1" applyFill="1" applyBorder="1" applyProtection="1">
      <protection hidden="1"/>
    </xf>
    <xf numFmtId="164" fontId="11" fillId="3" borderId="110" xfId="18" applyNumberFormat="1" applyFont="1" applyFill="1" applyBorder="1" applyProtection="1">
      <protection hidden="1"/>
    </xf>
    <xf numFmtId="0" fontId="3" fillId="0" borderId="0" xfId="0" applyFont="1" applyAlignment="1" applyProtection="1">
      <alignment horizontal="left" vertical="justify"/>
      <protection/>
    </xf>
    <xf numFmtId="0" fontId="3" fillId="13" borderId="5" xfId="0" applyFont="1" applyFill="1" applyBorder="1" applyAlignment="1" applyProtection="1">
      <alignment horizontal="left" vertical="justify"/>
      <protection/>
    </xf>
    <xf numFmtId="0" fontId="47" fillId="19" borderId="5" xfId="0" applyFont="1" applyFill="1" applyBorder="1" applyAlignment="1" applyProtection="1">
      <alignment horizontal="left" vertical="justify"/>
      <protection/>
    </xf>
    <xf numFmtId="0" fontId="8" fillId="13" borderId="111" xfId="0" applyFont="1" applyFill="1" applyBorder="1" applyAlignment="1" applyProtection="1">
      <alignment horizontal="left"/>
      <protection/>
    </xf>
    <xf numFmtId="0" fontId="8" fillId="13" borderId="1" xfId="0" applyFont="1" applyFill="1" applyBorder="1" applyAlignment="1" applyProtection="1">
      <alignment horizontal="left"/>
      <protection/>
    </xf>
    <xf numFmtId="0" fontId="8" fillId="13" borderId="112" xfId="0" applyFont="1" applyFill="1" applyBorder="1" applyAlignment="1" applyProtection="1">
      <alignment horizontal="left" wrapText="1"/>
      <protection/>
    </xf>
    <xf numFmtId="0" fontId="8" fillId="13" borderId="113" xfId="0" applyFont="1" applyFill="1" applyBorder="1" applyAlignment="1" applyProtection="1">
      <alignment horizontal="left" wrapText="1"/>
      <protection/>
    </xf>
    <xf numFmtId="0" fontId="53" fillId="19" borderId="74" xfId="0" applyFont="1" applyFill="1" applyBorder="1" applyAlignment="1" applyProtection="1">
      <alignment horizontal="left"/>
      <protection/>
    </xf>
    <xf numFmtId="0" fontId="53" fillId="19" borderId="108" xfId="0" applyFont="1" applyFill="1" applyBorder="1" applyAlignment="1" applyProtection="1">
      <alignment horizontal="left"/>
      <protection/>
    </xf>
    <xf numFmtId="0" fontId="5" fillId="0" borderId="112" xfId="20" applyFont="1" applyFill="1" applyBorder="1" applyAlignment="1" applyProtection="1">
      <alignment horizontal="left"/>
      <protection/>
    </xf>
    <xf numFmtId="0" fontId="5" fillId="0" borderId="7" xfId="20" applyFont="1" applyFill="1" applyBorder="1" applyAlignment="1" applyProtection="1">
      <alignment horizontal="left"/>
      <protection/>
    </xf>
    <xf numFmtId="0" fontId="5" fillId="0" borderId="113" xfId="20" applyFont="1" applyFill="1" applyBorder="1" applyAlignment="1" applyProtection="1">
      <alignment horizontal="left"/>
      <protection/>
    </xf>
    <xf numFmtId="0" fontId="6" fillId="0" borderId="111" xfId="20" applyFont="1" applyFill="1" applyBorder="1" applyAlignment="1" applyProtection="1">
      <alignment horizontal="left"/>
      <protection/>
    </xf>
    <xf numFmtId="0" fontId="6" fillId="0" borderId="0" xfId="20" applyFont="1" applyFill="1" applyBorder="1" applyAlignment="1" applyProtection="1">
      <alignment horizontal="left"/>
      <protection/>
    </xf>
    <xf numFmtId="0" fontId="6" fillId="0" borderId="1" xfId="20" applyFont="1" applyFill="1" applyBorder="1" applyAlignment="1" applyProtection="1">
      <alignment horizontal="left"/>
      <protection/>
    </xf>
    <xf numFmtId="0" fontId="6" fillId="0" borderId="114" xfId="20" applyFont="1" applyFill="1" applyBorder="1" applyAlignment="1" applyProtection="1">
      <alignment horizontal="left"/>
      <protection/>
    </xf>
    <xf numFmtId="0" fontId="6" fillId="0" borderId="6" xfId="20" applyFont="1" applyFill="1" applyBorder="1" applyAlignment="1" applyProtection="1">
      <alignment horizontal="left"/>
      <protection/>
    </xf>
    <xf numFmtId="0" fontId="6" fillId="0" borderId="115" xfId="20" applyFont="1" applyFill="1" applyBorder="1" applyAlignment="1" applyProtection="1">
      <alignment horizontal="left"/>
      <protection/>
    </xf>
    <xf numFmtId="0" fontId="14" fillId="0" borderId="0" xfId="0" applyFont="1" applyAlignment="1" applyProtection="1">
      <alignment horizontal="center"/>
      <protection/>
    </xf>
    <xf numFmtId="0" fontId="0" fillId="0" borderId="0" xfId="0" applyAlignment="1" applyProtection="1">
      <alignment horizontal="center"/>
      <protection/>
    </xf>
    <xf numFmtId="0" fontId="15" fillId="8" borderId="0" xfId="0" applyFont="1" applyFill="1" applyAlignment="1" applyProtection="1">
      <alignment/>
      <protection/>
    </xf>
    <xf numFmtId="0" fontId="15" fillId="8" borderId="0" xfId="0" applyFont="1" applyFill="1" applyAlignment="1" applyProtection="1">
      <alignment horizontal="center"/>
      <protection/>
    </xf>
    <xf numFmtId="0" fontId="13" fillId="0" borderId="0" xfId="0" applyFont="1" applyAlignment="1">
      <alignment horizontal="left"/>
    </xf>
    <xf numFmtId="0" fontId="13" fillId="0" borderId="1" xfId="0" applyFont="1" applyBorder="1" applyAlignment="1">
      <alignment horizontal="left"/>
    </xf>
    <xf numFmtId="0" fontId="13" fillId="0" borderId="0" xfId="0" applyFont="1" applyBorder="1" applyAlignment="1">
      <alignment horizontal="left"/>
    </xf>
    <xf numFmtId="0" fontId="52" fillId="10" borderId="0" xfId="145" applyFont="1" applyFill="1" applyBorder="1" applyAlignment="1">
      <alignment horizontal="left" wrapText="1"/>
      <protection/>
    </xf>
    <xf numFmtId="0" fontId="49" fillId="10" borderId="0" xfId="145" applyFont="1" applyFill="1" applyBorder="1" applyAlignment="1">
      <alignment horizontal="left"/>
      <protection/>
    </xf>
    <xf numFmtId="0" fontId="51" fillId="11" borderId="76" xfId="145" applyFont="1" applyFill="1" applyBorder="1" applyAlignment="1">
      <alignment horizontal="center"/>
      <protection/>
    </xf>
    <xf numFmtId="0" fontId="50" fillId="0" borderId="75" xfId="145" applyFont="1" applyFill="1" applyBorder="1" applyAlignment="1">
      <alignment horizontal="center" wrapText="1"/>
      <protection/>
    </xf>
    <xf numFmtId="0" fontId="50" fillId="0" borderId="75" xfId="146" applyFont="1" applyFill="1" applyBorder="1" applyAlignment="1">
      <alignment horizontal="center" wrapText="1"/>
      <protection/>
    </xf>
    <xf numFmtId="0" fontId="52" fillId="10" borderId="0" xfId="146" applyFont="1" applyFill="1" applyBorder="1" applyAlignment="1">
      <alignment horizontal="left" wrapText="1"/>
      <protection/>
    </xf>
    <xf numFmtId="0" fontId="49" fillId="10" borderId="0" xfId="146" applyFont="1" applyFill="1" applyBorder="1" applyAlignment="1">
      <alignment horizontal="left"/>
      <protection/>
    </xf>
  </cellXfs>
  <cellStyles count="133">
    <cellStyle name="Normal" xfId="0"/>
    <cellStyle name="Percent" xfId="15"/>
    <cellStyle name="Currency" xfId="16"/>
    <cellStyle name="Currency [0]" xfId="17"/>
    <cellStyle name="Comma" xfId="18"/>
    <cellStyle name="Comma [0]" xfId="19"/>
    <cellStyle name="Normal_Phila MATP data - pricing options" xfId="20"/>
    <cellStyle name="AFE" xfId="21"/>
    <cellStyle name="BlackStrike" xfId="22"/>
    <cellStyle name="BlackText" xfId="23"/>
    <cellStyle name="blue" xfId="24"/>
    <cellStyle name="BoldText" xfId="25"/>
    <cellStyle name="Border Heavy" xfId="26"/>
    <cellStyle name="Border Thin" xfId="27"/>
    <cellStyle name="Co. Names" xfId="28"/>
    <cellStyle name="Code - Style1" xfId="29"/>
    <cellStyle name="Code - Style6" xfId="30"/>
    <cellStyle name="Comma [1]" xfId="31"/>
    <cellStyle name="Comma [1] 2" xfId="32"/>
    <cellStyle name="Comma [2]" xfId="33"/>
    <cellStyle name="Comma [2] 2" xfId="34"/>
    <cellStyle name="Comma [3]" xfId="35"/>
    <cellStyle name="Comma [3] 2" xfId="36"/>
    <cellStyle name="Comma 2" xfId="37"/>
    <cellStyle name="Comma 3" xfId="38"/>
    <cellStyle name="Comma 4" xfId="39"/>
    <cellStyle name="Comma0" xfId="40"/>
    <cellStyle name="Comma0 2" xfId="41"/>
    <cellStyle name="Comma1 - Style1" xfId="42"/>
    <cellStyle name="Comma1 - Style2" xfId="43"/>
    <cellStyle name="Curren - Style2" xfId="44"/>
    <cellStyle name="Curren - Style3" xfId="45"/>
    <cellStyle name="Currency [1]" xfId="46"/>
    <cellStyle name="Currency [1] 2" xfId="47"/>
    <cellStyle name="Currency [2]" xfId="48"/>
    <cellStyle name="Currency [2] 2" xfId="49"/>
    <cellStyle name="Currency [3]" xfId="50"/>
    <cellStyle name="Currency [3] 2" xfId="51"/>
    <cellStyle name="Currency 2" xfId="52"/>
    <cellStyle name="Currency 3" xfId="53"/>
    <cellStyle name="Currency 4" xfId="54"/>
    <cellStyle name="Currency0" xfId="55"/>
    <cellStyle name="Currency0 2" xfId="56"/>
    <cellStyle name="Currsmall" xfId="57"/>
    <cellStyle name="Data Link" xfId="58"/>
    <cellStyle name="Date" xfId="59"/>
    <cellStyle name="Date 2" xfId="60"/>
    <cellStyle name="DBLUND - Style4" xfId="61"/>
    <cellStyle name="DBLUND - Style5" xfId="62"/>
    <cellStyle name="F3" xfId="63"/>
    <cellStyle name="F3 2" xfId="64"/>
    <cellStyle name="F5" xfId="65"/>
    <cellStyle name="F5 2" xfId="66"/>
    <cellStyle name="F6" xfId="67"/>
    <cellStyle name="F6 2" xfId="68"/>
    <cellStyle name="F7" xfId="69"/>
    <cellStyle name="Fixed" xfId="70"/>
    <cellStyle name="Fixed 2" xfId="71"/>
    <cellStyle name="Fixlong" xfId="72"/>
    <cellStyle name="Formula" xfId="73"/>
    <cellStyle name="Grey" xfId="74"/>
    <cellStyle name="Grey 2" xfId="75"/>
    <cellStyle name="Heading 2 2" xfId="76"/>
    <cellStyle name="Input [yellow]" xfId="77"/>
    <cellStyle name="Input [yellow] 2" xfId="78"/>
    <cellStyle name="Input1" xfId="79"/>
    <cellStyle name="Input2" xfId="80"/>
    <cellStyle name="Multiple" xfId="81"/>
    <cellStyle name="Multiple [1]" xfId="82"/>
    <cellStyle name="Multiple [1] 2" xfId="83"/>
    <cellStyle name="Multiple 2" xfId="84"/>
    <cellStyle name="Multiple 3" xfId="85"/>
    <cellStyle name="Multiple 4" xfId="86"/>
    <cellStyle name="Multiple_Book1" xfId="87"/>
    <cellStyle name="Normal - Style1" xfId="88"/>
    <cellStyle name="NormalHelv" xfId="89"/>
    <cellStyle name="number" xfId="90"/>
    <cellStyle name="Numbers" xfId="91"/>
    <cellStyle name="Numbers - Bold" xfId="92"/>
    <cellStyle name="Numbers - Bold 2" xfId="93"/>
    <cellStyle name="Numbers 2" xfId="94"/>
    <cellStyle name="Numbers 3" xfId="95"/>
    <cellStyle name="Numbers 4" xfId="96"/>
    <cellStyle name="Output Amounts" xfId="97"/>
    <cellStyle name="Output Line Items" xfId="98"/>
    <cellStyle name="Page Heading Large" xfId="99"/>
    <cellStyle name="Page Heading Small" xfId="100"/>
    <cellStyle name="pct_sub" xfId="101"/>
    <cellStyle name="Percen - Style3" xfId="102"/>
    <cellStyle name="Percen - Style5" xfId="103"/>
    <cellStyle name="Percent [1]" xfId="104"/>
    <cellStyle name="Percent [1] 2" xfId="105"/>
    <cellStyle name="Percent [2]" xfId="106"/>
    <cellStyle name="Percent [2] 2" xfId="107"/>
    <cellStyle name="Percent 2" xfId="108"/>
    <cellStyle name="Percent 3" xfId="109"/>
    <cellStyle name="Percent 4" xfId="110"/>
    <cellStyle name="Percent Hard" xfId="111"/>
    <cellStyle name="Percent Hard 2" xfId="112"/>
    <cellStyle name="Percentage" xfId="113"/>
    <cellStyle name="Perlong" xfId="114"/>
    <cellStyle name="Private" xfId="115"/>
    <cellStyle name="Private1" xfId="116"/>
    <cellStyle name="r" xfId="117"/>
    <cellStyle name="r 2" xfId="118"/>
    <cellStyle name="Right" xfId="119"/>
    <cellStyle name="Shaded" xfId="120"/>
    <cellStyle name="Style 1" xfId="121"/>
    <cellStyle name="Style 1 2" xfId="122"/>
    <cellStyle name="Summary" xfId="123"/>
    <cellStyle name="Table Col Head" xfId="124"/>
    <cellStyle name="Table Sub Head" xfId="125"/>
    <cellStyle name="Table Title" xfId="126"/>
    <cellStyle name="Table Units" xfId="127"/>
    <cellStyle name="TableBase" xfId="128"/>
    <cellStyle name="TableHead" xfId="129"/>
    <cellStyle name="Text" xfId="130"/>
    <cellStyle name="Time" xfId="131"/>
    <cellStyle name="Time 2" xfId="132"/>
    <cellStyle name="Title - Underline" xfId="133"/>
    <cellStyle name="Titles - Other" xfId="134"/>
    <cellStyle name="Titles - Other 2" xfId="135"/>
    <cellStyle name="Total 2" xfId="136"/>
    <cellStyle name="UNDL - Style4" xfId="137"/>
    <cellStyle name="UNDL - Style6" xfId="138"/>
    <cellStyle name="UNLocked" xfId="139"/>
    <cellStyle name="UNLocked 2" xfId="140"/>
    <cellStyle name="WhitePattern" xfId="141"/>
    <cellStyle name="WhitePattern1" xfId="142"/>
    <cellStyle name="WhiteText" xfId="143"/>
    <cellStyle name="Year" xfId="144"/>
    <cellStyle name="Normal 2" xfId="145"/>
    <cellStyle name="Normal 3" xfId="14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magee\Documents\PA%20OMAP\MATP%20Analytics\Special%20Requests\Trip%20Trend\All%20County%20Historic%20Trip%20Cost%20and%20Trends_2-12-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unty Summary"/>
      <sheetName val="County Costs by Quarter"/>
      <sheetName val="MATP Key Indicator Data Dump"/>
      <sheetName val="Historic Qtrly Cost Data"/>
      <sheetName val="Historic Qrtly Trip Data"/>
      <sheetName val="Crosswalks"/>
    </sheetNames>
    <sheetDataSet>
      <sheetData sheetId="0">
        <row r="3">
          <cell r="E3" t="str">
            <v>Cumberland</v>
          </cell>
        </row>
      </sheetData>
      <sheetData sheetId="1" refreshError="1"/>
      <sheetData sheetId="2" refreshError="1"/>
      <sheetData sheetId="3" refreshError="1"/>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6"/>
  <sheetViews>
    <sheetView showGridLines="0" tabSelected="1" zoomScale="80" zoomScaleNormal="80" workbookViewId="0" topLeftCell="A1">
      <selection activeCell="B3" sqref="B3"/>
    </sheetView>
  </sheetViews>
  <sheetFormatPr defaultColWidth="9.140625" defaultRowHeight="12.75"/>
  <cols>
    <col min="1" max="2" width="53.57421875" style="347" customWidth="1"/>
    <col min="3" max="3" width="11.140625" style="347" customWidth="1"/>
    <col min="4" max="12" width="107.00390625" style="347" customWidth="1"/>
    <col min="13" max="16384" width="9.140625" style="113" customWidth="1"/>
  </cols>
  <sheetData>
    <row r="1" spans="1:2" ht="17.5">
      <c r="A1" s="210" t="s">
        <v>356</v>
      </c>
      <c r="B1" s="346"/>
    </row>
    <row r="3" spans="1:2" ht="13">
      <c r="A3" s="348" t="s">
        <v>207</v>
      </c>
      <c r="B3" s="211"/>
    </row>
    <row r="4" spans="1:2" ht="13">
      <c r="A4" s="348" t="s">
        <v>208</v>
      </c>
      <c r="B4" s="211"/>
    </row>
    <row r="5" spans="1:2" ht="13">
      <c r="A5" s="348" t="s">
        <v>209</v>
      </c>
      <c r="B5" s="211"/>
    </row>
    <row r="7" spans="1:2" ht="18.75" customHeight="1">
      <c r="A7" s="210" t="s">
        <v>127</v>
      </c>
      <c r="B7" s="346"/>
    </row>
    <row r="8" ht="18.75" customHeight="1">
      <c r="A8" s="349"/>
    </row>
    <row r="9" spans="1:12" s="351" customFormat="1" ht="33.5" customHeight="1">
      <c r="A9" s="373" t="s">
        <v>324</v>
      </c>
      <c r="B9" s="373"/>
      <c r="C9" s="347"/>
      <c r="D9" s="350"/>
      <c r="E9" s="350"/>
      <c r="F9" s="350"/>
      <c r="G9" s="350"/>
      <c r="H9" s="350"/>
      <c r="I9" s="350"/>
      <c r="J9" s="350"/>
      <c r="K9" s="350"/>
      <c r="L9" s="350"/>
    </row>
    <row r="10" ht="18.75" customHeight="1"/>
    <row r="11" spans="1:2" ht="28.5" customHeight="1">
      <c r="A11" s="352" t="s">
        <v>128</v>
      </c>
      <c r="B11" s="346"/>
    </row>
    <row r="12" ht="18.75" customHeight="1"/>
    <row r="13" spans="1:2" ht="17.5">
      <c r="A13" s="210" t="s">
        <v>0</v>
      </c>
      <c r="B13" s="346"/>
    </row>
    <row r="14" ht="15.5">
      <c r="A14" s="109"/>
    </row>
    <row r="15" spans="1:2" ht="74" customHeight="1">
      <c r="A15" s="374" t="s">
        <v>210</v>
      </c>
      <c r="B15" s="374"/>
    </row>
    <row r="16" spans="1:2" ht="56.5" customHeight="1">
      <c r="A16" s="374" t="s">
        <v>229</v>
      </c>
      <c r="B16" s="374"/>
    </row>
    <row r="17" spans="1:2" ht="51" customHeight="1">
      <c r="A17" s="375" t="s">
        <v>211</v>
      </c>
      <c r="B17" s="375"/>
    </row>
    <row r="18" ht="25" customHeight="1">
      <c r="A18" s="353" t="s">
        <v>1</v>
      </c>
    </row>
    <row r="19" spans="1:2" ht="17.5">
      <c r="A19" s="210" t="s">
        <v>230</v>
      </c>
      <c r="B19" s="346"/>
    </row>
    <row r="20" spans="1:2" ht="15.5" customHeight="1">
      <c r="A20" s="210"/>
      <c r="B20" s="346"/>
    </row>
    <row r="21" spans="1:2" ht="35" customHeight="1">
      <c r="A21" s="374" t="s">
        <v>231</v>
      </c>
      <c r="B21" s="374"/>
    </row>
    <row r="22" ht="25" customHeight="1">
      <c r="A22" s="353"/>
    </row>
    <row r="23" spans="1:2" ht="30.5" customHeight="1">
      <c r="A23" s="373" t="s">
        <v>132</v>
      </c>
      <c r="B23" s="373"/>
    </row>
    <row r="24" spans="1:2" ht="21" customHeight="1">
      <c r="A24" s="373" t="s">
        <v>130</v>
      </c>
      <c r="B24" s="373"/>
    </row>
    <row r="26" spans="1:2" ht="22" customHeight="1">
      <c r="A26" s="373" t="s">
        <v>131</v>
      </c>
      <c r="B26" s="373"/>
    </row>
  </sheetData>
  <sheetProtection algorithmName="SHA-512" hashValue="lbKP6aZ7W/tDVEDPCNYz931FPxqrIFKmwMVsb3Fb6saMcaBmEdmzNjpvgbgbqOX3JGsFD8MdNhVKUwM58kDdFA==" saltValue="H/Sy7IBwNSixT6Ad+T8wew==" spinCount="100000" sheet="1" objects="1" scenarios="1"/>
  <mergeCells count="8">
    <mergeCell ref="A26:B26"/>
    <mergeCell ref="A9:B9"/>
    <mergeCell ref="A15:B15"/>
    <mergeCell ref="A16:B16"/>
    <mergeCell ref="A17:B17"/>
    <mergeCell ref="A23:B23"/>
    <mergeCell ref="A24:B24"/>
    <mergeCell ref="A21:B21"/>
  </mergeCells>
  <printOptions/>
  <pageMargins left="0.75" right="0.75" top="1" bottom="1" header="0.5" footer="0.5"/>
  <pageSetup fitToHeight="1" fitToWidth="1" horizontalDpi="600" verticalDpi="600" orientation="portrait" scale="85" r:id="rId1"/>
  <headerFooter alignWithMargins="0">
    <oddFooter>&amp;L&amp;F&amp;RPage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BE80F-F7C2-4E34-91A5-08A44878342B}">
  <sheetPr>
    <tabColor theme="1"/>
    <pageSetUpPr fitToPage="1"/>
  </sheetPr>
  <dimension ref="A1:BJ25"/>
  <sheetViews>
    <sheetView workbookViewId="0" topLeftCell="A1">
      <selection activeCell="A3" sqref="A3"/>
    </sheetView>
  </sheetViews>
  <sheetFormatPr defaultColWidth="11.421875" defaultRowHeight="12" customHeight="1"/>
  <cols>
    <col min="1" max="1" width="43.7109375" style="309" bestFit="1" customWidth="1"/>
    <col min="2" max="2" width="30.7109375" style="309" bestFit="1" customWidth="1"/>
    <col min="3" max="62" width="10.7109375" style="309" bestFit="1" customWidth="1"/>
    <col min="63" max="16384" width="11.421875" style="309" customWidth="1"/>
  </cols>
  <sheetData>
    <row r="1" spans="1:62" ht="16" customHeight="1">
      <c r="A1" s="403" t="s">
        <v>321</v>
      </c>
      <c r="B1" s="404"/>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4"/>
      <c r="AI1" s="404"/>
      <c r="AJ1" s="404"/>
      <c r="AK1" s="404"/>
      <c r="AL1" s="404"/>
      <c r="AM1" s="404"/>
      <c r="AN1" s="404"/>
      <c r="AO1" s="404"/>
      <c r="AP1" s="404"/>
      <c r="AQ1" s="404"/>
      <c r="AR1" s="404"/>
      <c r="AS1" s="404"/>
      <c r="AT1" s="404"/>
      <c r="AU1" s="404"/>
      <c r="AV1" s="404"/>
      <c r="AW1" s="404"/>
      <c r="AX1" s="404"/>
      <c r="AY1" s="404"/>
      <c r="AZ1" s="404"/>
      <c r="BA1" s="404"/>
      <c r="BB1" s="404"/>
      <c r="BC1" s="404"/>
      <c r="BD1" s="404"/>
      <c r="BE1" s="404"/>
      <c r="BF1" s="404"/>
      <c r="BG1" s="404"/>
      <c r="BH1" s="404"/>
      <c r="BI1" s="404"/>
      <c r="BJ1" s="404"/>
    </row>
    <row r="2" spans="1:62" ht="16" customHeight="1">
      <c r="A2" s="398" t="s">
        <v>359</v>
      </c>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L2" s="399"/>
      <c r="AM2" s="399"/>
      <c r="AN2" s="399"/>
      <c r="AO2" s="399"/>
      <c r="AP2" s="399"/>
      <c r="AQ2" s="399"/>
      <c r="AR2" s="399"/>
      <c r="AS2" s="399"/>
      <c r="AT2" s="399"/>
      <c r="AU2" s="399"/>
      <c r="AV2" s="399"/>
      <c r="AW2" s="399"/>
      <c r="AX2" s="399"/>
      <c r="AY2" s="399"/>
      <c r="AZ2" s="399"/>
      <c r="BA2" s="399"/>
      <c r="BB2" s="399"/>
      <c r="BC2" s="399"/>
      <c r="BD2" s="399"/>
      <c r="BE2" s="399"/>
      <c r="BF2" s="399"/>
      <c r="BG2" s="399"/>
      <c r="BH2" s="399"/>
      <c r="BI2" s="399"/>
      <c r="BJ2" s="399"/>
    </row>
    <row r="3" spans="1:62" ht="12" customHeight="1">
      <c r="A3" s="310"/>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AN3" s="310"/>
      <c r="AO3" s="310"/>
      <c r="AP3" s="310"/>
      <c r="AQ3" s="310"/>
      <c r="AR3" s="310"/>
      <c r="AS3" s="310"/>
      <c r="AT3" s="310"/>
      <c r="AU3" s="310"/>
      <c r="AV3" s="310"/>
      <c r="AW3" s="310"/>
      <c r="AX3" s="310"/>
      <c r="AY3" s="310"/>
      <c r="AZ3" s="310"/>
      <c r="BA3" s="310"/>
      <c r="BB3" s="310"/>
      <c r="BC3" s="310"/>
      <c r="BD3" s="310"/>
      <c r="BE3" s="310"/>
      <c r="BF3" s="310"/>
      <c r="BG3" s="310"/>
      <c r="BH3" s="310"/>
      <c r="BI3" s="310"/>
      <c r="BJ3" s="310"/>
    </row>
    <row r="4" spans="1:62" ht="14.15" customHeight="1">
      <c r="A4" s="400" t="s">
        <v>2</v>
      </c>
      <c r="B4" s="400"/>
      <c r="C4" s="400" t="s">
        <v>205</v>
      </c>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row>
    <row r="5" spans="1:62" ht="14.15" customHeight="1">
      <c r="A5" s="400" t="s">
        <v>2</v>
      </c>
      <c r="B5" s="400"/>
      <c r="C5" s="364" t="s">
        <v>204</v>
      </c>
      <c r="D5" s="364" t="s">
        <v>203</v>
      </c>
      <c r="E5" s="364" t="s">
        <v>202</v>
      </c>
      <c r="F5" s="364" t="s">
        <v>201</v>
      </c>
      <c r="G5" s="364" t="s">
        <v>200</v>
      </c>
      <c r="H5" s="364" t="s">
        <v>199</v>
      </c>
      <c r="I5" s="364" t="s">
        <v>198</v>
      </c>
      <c r="J5" s="364" t="s">
        <v>197</v>
      </c>
      <c r="K5" s="364" t="s">
        <v>196</v>
      </c>
      <c r="L5" s="364" t="s">
        <v>195</v>
      </c>
      <c r="M5" s="364" t="s">
        <v>194</v>
      </c>
      <c r="N5" s="364" t="s">
        <v>193</v>
      </c>
      <c r="O5" s="364" t="s">
        <v>192</v>
      </c>
      <c r="P5" s="364" t="s">
        <v>191</v>
      </c>
      <c r="Q5" s="364" t="s">
        <v>190</v>
      </c>
      <c r="R5" s="364" t="s">
        <v>189</v>
      </c>
      <c r="S5" s="364" t="s">
        <v>188</v>
      </c>
      <c r="T5" s="364" t="s">
        <v>187</v>
      </c>
      <c r="U5" s="364" t="s">
        <v>186</v>
      </c>
      <c r="V5" s="364" t="s">
        <v>185</v>
      </c>
      <c r="W5" s="364" t="s">
        <v>184</v>
      </c>
      <c r="X5" s="364" t="s">
        <v>183</v>
      </c>
      <c r="Y5" s="364" t="s">
        <v>182</v>
      </c>
      <c r="Z5" s="364" t="s">
        <v>181</v>
      </c>
      <c r="AA5" s="364" t="s">
        <v>180</v>
      </c>
      <c r="AB5" s="364" t="s">
        <v>179</v>
      </c>
      <c r="AC5" s="364" t="s">
        <v>178</v>
      </c>
      <c r="AD5" s="364" t="s">
        <v>177</v>
      </c>
      <c r="AE5" s="364" t="s">
        <v>176</v>
      </c>
      <c r="AF5" s="364" t="s">
        <v>175</v>
      </c>
      <c r="AG5" s="364" t="s">
        <v>174</v>
      </c>
      <c r="AH5" s="364" t="s">
        <v>173</v>
      </c>
      <c r="AI5" s="364" t="s">
        <v>172</v>
      </c>
      <c r="AJ5" s="364" t="s">
        <v>171</v>
      </c>
      <c r="AK5" s="364" t="s">
        <v>170</v>
      </c>
      <c r="AL5" s="364" t="s">
        <v>169</v>
      </c>
      <c r="AM5" s="364" t="s">
        <v>168</v>
      </c>
      <c r="AN5" s="364" t="s">
        <v>167</v>
      </c>
      <c r="AO5" s="364" t="s">
        <v>166</v>
      </c>
      <c r="AP5" s="364" t="s">
        <v>165</v>
      </c>
      <c r="AQ5" s="364" t="s">
        <v>164</v>
      </c>
      <c r="AR5" s="364" t="s">
        <v>163</v>
      </c>
      <c r="AS5" s="364" t="s">
        <v>162</v>
      </c>
      <c r="AT5" s="364" t="s">
        <v>161</v>
      </c>
      <c r="AU5" s="364" t="s">
        <v>160</v>
      </c>
      <c r="AV5" s="364" t="s">
        <v>159</v>
      </c>
      <c r="AW5" s="364" t="s">
        <v>158</v>
      </c>
      <c r="AX5" s="364" t="s">
        <v>157</v>
      </c>
      <c r="AY5" s="364" t="s">
        <v>156</v>
      </c>
      <c r="AZ5" s="364" t="s">
        <v>155</v>
      </c>
      <c r="BA5" s="364" t="s">
        <v>154</v>
      </c>
      <c r="BB5" s="364" t="s">
        <v>153</v>
      </c>
      <c r="BC5" s="364" t="s">
        <v>152</v>
      </c>
      <c r="BD5" s="364" t="s">
        <v>151</v>
      </c>
      <c r="BE5" s="364" t="s">
        <v>150</v>
      </c>
      <c r="BF5" s="364" t="s">
        <v>149</v>
      </c>
      <c r="BG5" s="364" t="s">
        <v>148</v>
      </c>
      <c r="BH5" s="364" t="s">
        <v>147</v>
      </c>
      <c r="BI5" s="364" t="s">
        <v>146</v>
      </c>
      <c r="BJ5" s="364" t="s">
        <v>145</v>
      </c>
    </row>
    <row r="6" spans="1:62" ht="14.15" customHeight="1">
      <c r="A6" s="208" t="s">
        <v>144</v>
      </c>
      <c r="B6" s="208" t="s">
        <v>143</v>
      </c>
      <c r="C6" s="400" t="s">
        <v>2</v>
      </c>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row>
    <row r="7" spans="1:62" ht="14.15" customHeight="1">
      <c r="A7" s="311" t="s">
        <v>142</v>
      </c>
      <c r="B7" s="311" t="s">
        <v>141</v>
      </c>
      <c r="C7" s="312">
        <v>356498</v>
      </c>
      <c r="D7" s="312">
        <v>357249</v>
      </c>
      <c r="E7" s="312">
        <v>358279</v>
      </c>
      <c r="F7" s="312">
        <v>358210</v>
      </c>
      <c r="G7" s="312">
        <v>357672</v>
      </c>
      <c r="H7" s="312">
        <v>356853</v>
      </c>
      <c r="I7" s="312">
        <v>358055</v>
      </c>
      <c r="J7" s="312">
        <v>358178</v>
      </c>
      <c r="K7" s="312">
        <v>357206</v>
      </c>
      <c r="L7" s="312">
        <v>359463</v>
      </c>
      <c r="M7" s="312">
        <v>359512</v>
      </c>
      <c r="N7" s="312">
        <v>359410</v>
      </c>
      <c r="O7" s="312">
        <v>365011</v>
      </c>
      <c r="P7" s="312">
        <v>365975</v>
      </c>
      <c r="Q7" s="312">
        <v>370660</v>
      </c>
      <c r="R7" s="312">
        <v>371071</v>
      </c>
      <c r="S7" s="312">
        <v>370132</v>
      </c>
      <c r="T7" s="312">
        <v>369651</v>
      </c>
      <c r="U7" s="312">
        <v>371908</v>
      </c>
      <c r="V7" s="312">
        <v>372154</v>
      </c>
      <c r="W7" s="312">
        <v>373552</v>
      </c>
      <c r="X7" s="312">
        <v>375329</v>
      </c>
      <c r="Y7" s="312">
        <v>374033</v>
      </c>
      <c r="Z7" s="312">
        <v>375655</v>
      </c>
      <c r="AA7" s="312">
        <v>401944</v>
      </c>
      <c r="AB7" s="312">
        <v>411862</v>
      </c>
      <c r="AC7" s="312">
        <v>420244</v>
      </c>
      <c r="AD7" s="312">
        <v>427508</v>
      </c>
      <c r="AE7" s="312">
        <v>431798</v>
      </c>
      <c r="AF7" s="312">
        <v>436473</v>
      </c>
      <c r="AG7" s="312">
        <v>441004</v>
      </c>
      <c r="AH7" s="312">
        <v>445102</v>
      </c>
      <c r="AI7" s="312">
        <v>447898</v>
      </c>
      <c r="AJ7" s="312">
        <v>450343</v>
      </c>
      <c r="AK7" s="312">
        <v>451233</v>
      </c>
      <c r="AL7" s="312">
        <v>450814</v>
      </c>
      <c r="AM7" s="312">
        <v>464196</v>
      </c>
      <c r="AN7" s="312">
        <v>467638</v>
      </c>
      <c r="AO7" s="312">
        <v>471649</v>
      </c>
      <c r="AP7" s="312">
        <v>471260</v>
      </c>
      <c r="AQ7" s="312">
        <v>471695</v>
      </c>
      <c r="AR7" s="312">
        <v>473548</v>
      </c>
      <c r="AS7" s="312">
        <v>474881</v>
      </c>
      <c r="AT7" s="312">
        <v>477882</v>
      </c>
      <c r="AU7" s="312">
        <v>478495</v>
      </c>
      <c r="AV7" s="312">
        <v>478672</v>
      </c>
      <c r="AW7" s="312">
        <v>480224</v>
      </c>
      <c r="AX7" s="312">
        <v>481991</v>
      </c>
      <c r="AY7" s="312">
        <v>484502</v>
      </c>
      <c r="AZ7" s="312">
        <v>484578</v>
      </c>
      <c r="BA7" s="312">
        <v>485833</v>
      </c>
      <c r="BB7" s="312">
        <v>484603</v>
      </c>
      <c r="BC7" s="312">
        <v>484207</v>
      </c>
      <c r="BD7" s="312">
        <v>484160</v>
      </c>
      <c r="BE7" s="312">
        <v>484893</v>
      </c>
      <c r="BF7" s="312">
        <v>486820</v>
      </c>
      <c r="BG7" s="312">
        <v>485139</v>
      </c>
      <c r="BH7" s="312">
        <v>485698</v>
      </c>
      <c r="BI7" s="312">
        <v>487883</v>
      </c>
      <c r="BJ7" s="312">
        <v>488901</v>
      </c>
    </row>
    <row r="8" spans="1:62" ht="14.15" customHeight="1">
      <c r="A8" s="311" t="s">
        <v>2</v>
      </c>
      <c r="B8" s="311" t="s">
        <v>140</v>
      </c>
      <c r="C8" s="313"/>
      <c r="D8" s="313"/>
      <c r="E8" s="313"/>
      <c r="F8" s="313"/>
      <c r="G8" s="313"/>
      <c r="H8" s="313"/>
      <c r="I8" s="313"/>
      <c r="J8" s="313"/>
      <c r="K8" s="313"/>
      <c r="L8" s="313"/>
      <c r="M8" s="313"/>
      <c r="N8" s="313"/>
      <c r="O8" s="312">
        <v>2.3879516855634497</v>
      </c>
      <c r="P8" s="312">
        <v>2.442554072929526</v>
      </c>
      <c r="Q8" s="312">
        <v>3.455686769249655</v>
      </c>
      <c r="R8" s="312">
        <v>3.5903520281399093</v>
      </c>
      <c r="S8" s="312">
        <v>3.483638640989506</v>
      </c>
      <c r="T8" s="312">
        <v>3.5863506822136904</v>
      </c>
      <c r="U8" s="312">
        <v>3.868958679532475</v>
      </c>
      <c r="V8" s="312">
        <v>3.901970528619847</v>
      </c>
      <c r="W8" s="312">
        <v>4.5760709506559305</v>
      </c>
      <c r="X8" s="312">
        <v>4.413806149728905</v>
      </c>
      <c r="Y8" s="312">
        <v>4.03908631700749</v>
      </c>
      <c r="Z8" s="312">
        <v>4.519907626387698</v>
      </c>
      <c r="AA8" s="312">
        <v>10.118325201158317</v>
      </c>
      <c r="AB8" s="312">
        <v>12.538288134435405</v>
      </c>
      <c r="AC8" s="312">
        <v>13.377219014730478</v>
      </c>
      <c r="AD8" s="312">
        <v>15.209218720945582</v>
      </c>
      <c r="AE8" s="312">
        <v>16.660542725298</v>
      </c>
      <c r="AF8" s="312">
        <v>18.07705105626658</v>
      </c>
      <c r="AG8" s="312">
        <v>18.578788302483407</v>
      </c>
      <c r="AH8" s="312">
        <v>19.601562793897152</v>
      </c>
      <c r="AI8" s="312">
        <v>19.9024499935752</v>
      </c>
      <c r="AJ8" s="312">
        <v>19.986198774941457</v>
      </c>
      <c r="AK8" s="312">
        <v>20.639890063176235</v>
      </c>
      <c r="AL8" s="312">
        <v>20.007453647628815</v>
      </c>
      <c r="AM8" s="312">
        <v>15.487729633978864</v>
      </c>
      <c r="AN8" s="312">
        <v>13.542400124313492</v>
      </c>
      <c r="AO8" s="312">
        <v>12.232179400538733</v>
      </c>
      <c r="AP8" s="312">
        <v>10.234194447823208</v>
      </c>
      <c r="AQ8" s="312">
        <v>9.239737099291801</v>
      </c>
      <c r="AR8" s="312">
        <v>8.494225301450498</v>
      </c>
      <c r="AS8" s="312">
        <v>7.681789734333466</v>
      </c>
      <c r="AT8" s="312">
        <v>7.364604068280989</v>
      </c>
      <c r="AU8" s="312">
        <v>6.831242827608075</v>
      </c>
      <c r="AV8" s="312">
        <v>6.290538545064539</v>
      </c>
      <c r="AW8" s="312">
        <v>6.4248403817983135</v>
      </c>
      <c r="AX8" s="312">
        <v>6.915712466782309</v>
      </c>
      <c r="AY8" s="312">
        <v>4.37444527742592</v>
      </c>
      <c r="AZ8" s="312">
        <v>3.6224601080322882</v>
      </c>
      <c r="BA8" s="312">
        <v>3.0073211222752416</v>
      </c>
      <c r="BB8" s="312">
        <v>2.831345753936265</v>
      </c>
      <c r="BC8" s="312">
        <v>2.652561506905937</v>
      </c>
      <c r="BD8" s="312">
        <v>2.2409555103178658</v>
      </c>
      <c r="BE8" s="312">
        <v>2.1083176627407774</v>
      </c>
      <c r="BF8" s="312">
        <v>1.8703361917795647</v>
      </c>
      <c r="BG8" s="312">
        <v>1.3885202562200272</v>
      </c>
      <c r="BH8" s="312">
        <v>1.467810943610659</v>
      </c>
      <c r="BI8" s="312">
        <v>1.5948807223295836</v>
      </c>
      <c r="BJ8" s="312">
        <v>1.4336367276567508</v>
      </c>
    </row>
    <row r="9" spans="1:62" ht="29.15" customHeight="1">
      <c r="A9" s="402" t="s">
        <v>133</v>
      </c>
      <c r="B9" s="402"/>
      <c r="C9" s="402"/>
      <c r="D9" s="402"/>
      <c r="E9" s="402"/>
      <c r="F9" s="402"/>
      <c r="G9" s="402"/>
      <c r="H9" s="402"/>
      <c r="I9" s="402"/>
      <c r="J9" s="402"/>
      <c r="K9" s="402"/>
      <c r="L9" s="402"/>
      <c r="M9" s="402"/>
      <c r="N9" s="402"/>
      <c r="O9" s="402"/>
      <c r="P9" s="402"/>
      <c r="Q9" s="402"/>
      <c r="R9" s="402"/>
      <c r="S9" s="402"/>
      <c r="T9" s="402"/>
      <c r="U9" s="402"/>
      <c r="V9" s="402"/>
      <c r="W9" s="402"/>
      <c r="X9" s="402"/>
      <c r="Y9" s="402"/>
      <c r="Z9" s="402"/>
      <c r="AA9" s="402"/>
      <c r="AB9" s="402"/>
      <c r="AC9" s="402"/>
      <c r="AD9" s="402"/>
      <c r="AE9" s="402"/>
      <c r="AF9" s="402"/>
      <c r="AG9" s="402"/>
      <c r="AH9" s="402"/>
      <c r="AI9" s="402"/>
      <c r="AJ9" s="402"/>
      <c r="AK9" s="402"/>
      <c r="AL9" s="402"/>
      <c r="AM9" s="402"/>
      <c r="AN9" s="402"/>
      <c r="AO9" s="402"/>
      <c r="AP9" s="402"/>
      <c r="AQ9" s="402"/>
      <c r="AR9" s="402"/>
      <c r="AS9" s="402"/>
      <c r="AT9" s="402"/>
      <c r="AU9" s="402"/>
      <c r="AV9" s="402"/>
      <c r="AW9" s="402"/>
      <c r="AX9" s="402"/>
      <c r="AY9" s="402"/>
      <c r="AZ9" s="402"/>
      <c r="BA9" s="402"/>
      <c r="BB9" s="402"/>
      <c r="BC9" s="402"/>
      <c r="BD9" s="402"/>
      <c r="BE9" s="402"/>
      <c r="BF9" s="402"/>
      <c r="BG9" s="402"/>
      <c r="BH9" s="402"/>
      <c r="BI9" s="402"/>
      <c r="BJ9" s="402"/>
    </row>
    <row r="10" spans="1:62" ht="14.15" customHeight="1">
      <c r="A10" s="311" t="s">
        <v>138</v>
      </c>
      <c r="B10" s="311" t="s">
        <v>135</v>
      </c>
      <c r="C10" s="312">
        <v>216</v>
      </c>
      <c r="D10" s="312">
        <v>230</v>
      </c>
      <c r="E10" s="312">
        <v>380</v>
      </c>
      <c r="F10" s="312">
        <v>276</v>
      </c>
      <c r="G10" s="312">
        <v>247</v>
      </c>
      <c r="H10" s="312">
        <v>348</v>
      </c>
      <c r="I10" s="312">
        <v>382</v>
      </c>
      <c r="J10" s="312">
        <v>369</v>
      </c>
      <c r="K10" s="312">
        <v>242</v>
      </c>
      <c r="L10" s="312">
        <v>396</v>
      </c>
      <c r="M10" s="312">
        <v>388</v>
      </c>
      <c r="N10" s="312">
        <v>393</v>
      </c>
      <c r="O10" s="312">
        <v>372</v>
      </c>
      <c r="P10" s="312">
        <v>370</v>
      </c>
      <c r="Q10" s="312">
        <v>414</v>
      </c>
      <c r="R10" s="312">
        <v>433</v>
      </c>
      <c r="S10" s="312">
        <v>424</v>
      </c>
      <c r="T10" s="312">
        <v>413</v>
      </c>
      <c r="U10" s="312">
        <v>395</v>
      </c>
      <c r="V10" s="312">
        <v>365</v>
      </c>
      <c r="W10" s="312">
        <v>402</v>
      </c>
      <c r="X10" s="312">
        <v>448</v>
      </c>
      <c r="Y10" s="312">
        <v>336</v>
      </c>
      <c r="Z10" s="312">
        <v>399</v>
      </c>
      <c r="AA10" s="312">
        <v>357</v>
      </c>
      <c r="AB10" s="312">
        <v>364</v>
      </c>
      <c r="AC10" s="312">
        <v>368</v>
      </c>
      <c r="AD10" s="312">
        <v>312</v>
      </c>
      <c r="AE10" s="312">
        <v>302</v>
      </c>
      <c r="AF10" s="312">
        <v>375</v>
      </c>
      <c r="AG10" s="312">
        <v>354</v>
      </c>
      <c r="AH10" s="312">
        <v>388</v>
      </c>
      <c r="AI10" s="312">
        <v>370</v>
      </c>
      <c r="AJ10" s="312">
        <v>360</v>
      </c>
      <c r="AK10" s="312">
        <v>302</v>
      </c>
      <c r="AL10" s="312">
        <v>330</v>
      </c>
      <c r="AM10" s="312">
        <v>332</v>
      </c>
      <c r="AN10" s="312">
        <v>374</v>
      </c>
      <c r="AO10" s="312">
        <v>374</v>
      </c>
      <c r="AP10" s="312">
        <v>377</v>
      </c>
      <c r="AQ10" s="312">
        <v>400</v>
      </c>
      <c r="AR10" s="312">
        <v>378</v>
      </c>
      <c r="AS10" s="312">
        <v>371</v>
      </c>
      <c r="AT10" s="312">
        <v>416</v>
      </c>
      <c r="AU10" s="312">
        <v>382</v>
      </c>
      <c r="AV10" s="312">
        <v>386</v>
      </c>
      <c r="AW10" s="312">
        <v>381</v>
      </c>
      <c r="AX10" s="312">
        <v>398</v>
      </c>
      <c r="AY10" s="312">
        <v>392</v>
      </c>
      <c r="AZ10" s="312">
        <v>390</v>
      </c>
      <c r="BA10" s="312">
        <v>385</v>
      </c>
      <c r="BB10" s="312">
        <v>347</v>
      </c>
      <c r="BC10" s="312">
        <v>409</v>
      </c>
      <c r="BD10" s="312">
        <v>366</v>
      </c>
      <c r="BE10" s="312">
        <v>342</v>
      </c>
      <c r="BF10" s="312">
        <v>359</v>
      </c>
      <c r="BG10" s="312">
        <v>356</v>
      </c>
      <c r="BH10" s="312">
        <v>376</v>
      </c>
      <c r="BI10" s="312">
        <v>366</v>
      </c>
      <c r="BJ10" s="312">
        <v>355</v>
      </c>
    </row>
    <row r="11" spans="1:62" ht="14.15" customHeight="1">
      <c r="A11" s="311" t="s">
        <v>2</v>
      </c>
      <c r="B11" s="311" t="s">
        <v>87</v>
      </c>
      <c r="C11" s="312">
        <v>2091</v>
      </c>
      <c r="D11" s="312">
        <v>1981</v>
      </c>
      <c r="E11" s="312">
        <v>2188</v>
      </c>
      <c r="F11" s="312">
        <v>2273</v>
      </c>
      <c r="G11" s="312">
        <v>2003</v>
      </c>
      <c r="H11" s="312">
        <v>1962</v>
      </c>
      <c r="I11" s="312">
        <v>2078</v>
      </c>
      <c r="J11" s="312">
        <v>2143</v>
      </c>
      <c r="K11" s="312">
        <v>2134</v>
      </c>
      <c r="L11" s="312">
        <v>2245</v>
      </c>
      <c r="M11" s="312">
        <v>2053</v>
      </c>
      <c r="N11" s="312">
        <v>1921</v>
      </c>
      <c r="O11" s="312">
        <v>1907</v>
      </c>
      <c r="P11" s="312">
        <v>1896</v>
      </c>
      <c r="Q11" s="312">
        <v>1964</v>
      </c>
      <c r="R11" s="312">
        <v>2057</v>
      </c>
      <c r="S11" s="312">
        <v>1975</v>
      </c>
      <c r="T11" s="312">
        <v>1786</v>
      </c>
      <c r="U11" s="312">
        <v>1957</v>
      </c>
      <c r="V11" s="312">
        <v>1984</v>
      </c>
      <c r="W11" s="312">
        <v>2010</v>
      </c>
      <c r="X11" s="312">
        <v>2018</v>
      </c>
      <c r="Y11" s="312">
        <v>1788</v>
      </c>
      <c r="Z11" s="312">
        <v>1718</v>
      </c>
      <c r="AA11" s="312">
        <v>1729</v>
      </c>
      <c r="AB11" s="312">
        <v>1724</v>
      </c>
      <c r="AC11" s="312">
        <v>1814</v>
      </c>
      <c r="AD11" s="312">
        <v>1825</v>
      </c>
      <c r="AE11" s="312">
        <v>1767</v>
      </c>
      <c r="AF11" s="312">
        <v>1699</v>
      </c>
      <c r="AG11" s="312">
        <v>1763</v>
      </c>
      <c r="AH11" s="312">
        <v>1819</v>
      </c>
      <c r="AI11" s="312">
        <v>1780</v>
      </c>
      <c r="AJ11" s="312">
        <v>1819</v>
      </c>
      <c r="AK11" s="312">
        <v>1785</v>
      </c>
      <c r="AL11" s="312">
        <v>1684</v>
      </c>
      <c r="AM11" s="312">
        <v>1659</v>
      </c>
      <c r="AN11" s="312">
        <v>1766</v>
      </c>
      <c r="AO11" s="312">
        <v>1772</v>
      </c>
      <c r="AP11" s="312">
        <v>1683</v>
      </c>
      <c r="AQ11" s="312">
        <v>1750</v>
      </c>
      <c r="AR11" s="312">
        <v>1631</v>
      </c>
      <c r="AS11" s="312">
        <v>1563</v>
      </c>
      <c r="AT11" s="312">
        <v>1628</v>
      </c>
      <c r="AU11" s="312">
        <v>1482</v>
      </c>
      <c r="AV11" s="312">
        <v>1511</v>
      </c>
      <c r="AW11" s="312">
        <v>1622</v>
      </c>
      <c r="AX11" s="312">
        <v>1600</v>
      </c>
      <c r="AY11" s="312">
        <v>1646</v>
      </c>
      <c r="AZ11" s="312">
        <v>1649</v>
      </c>
      <c r="BA11" s="312">
        <v>1657</v>
      </c>
      <c r="BB11" s="312">
        <v>1590</v>
      </c>
      <c r="BC11" s="312">
        <v>1631</v>
      </c>
      <c r="BD11" s="312">
        <v>1544</v>
      </c>
      <c r="BE11" s="312">
        <v>1574</v>
      </c>
      <c r="BF11" s="312">
        <v>1569</v>
      </c>
      <c r="BG11" s="312">
        <v>1561</v>
      </c>
      <c r="BH11" s="312">
        <v>1552</v>
      </c>
      <c r="BI11" s="312">
        <v>1572</v>
      </c>
      <c r="BJ11" s="312">
        <v>1479</v>
      </c>
    </row>
    <row r="12" spans="1:62" ht="14.15" customHeight="1">
      <c r="A12" s="311" t="s">
        <v>2</v>
      </c>
      <c r="B12" s="311" t="s">
        <v>134</v>
      </c>
      <c r="C12" s="312">
        <v>6193</v>
      </c>
      <c r="D12" s="312">
        <v>6292</v>
      </c>
      <c r="E12" s="312">
        <v>6214</v>
      </c>
      <c r="F12" s="312">
        <v>7169</v>
      </c>
      <c r="G12" s="312">
        <v>6523</v>
      </c>
      <c r="H12" s="312">
        <v>7209</v>
      </c>
      <c r="I12" s="312">
        <v>7584</v>
      </c>
      <c r="J12" s="312">
        <v>7492</v>
      </c>
      <c r="K12" s="312">
        <v>6848</v>
      </c>
      <c r="L12" s="312">
        <v>7375</v>
      </c>
      <c r="M12" s="312">
        <v>6785</v>
      </c>
      <c r="N12" s="312">
        <v>6565</v>
      </c>
      <c r="O12" s="312">
        <v>7341</v>
      </c>
      <c r="P12" s="312">
        <v>6899</v>
      </c>
      <c r="Q12" s="312">
        <v>7526</v>
      </c>
      <c r="R12" s="312">
        <v>7487</v>
      </c>
      <c r="S12" s="312">
        <v>7302</v>
      </c>
      <c r="T12" s="312">
        <v>7685</v>
      </c>
      <c r="U12" s="312">
        <v>7619</v>
      </c>
      <c r="V12" s="312">
        <v>7231</v>
      </c>
      <c r="W12" s="312">
        <v>7092</v>
      </c>
      <c r="X12" s="312">
        <v>7248</v>
      </c>
      <c r="Y12" s="312">
        <v>6677</v>
      </c>
      <c r="Z12" s="312">
        <v>6839</v>
      </c>
      <c r="AA12" s="312">
        <v>7007</v>
      </c>
      <c r="AB12" s="312">
        <v>7007</v>
      </c>
      <c r="AC12" s="312">
        <v>7198</v>
      </c>
      <c r="AD12" s="312">
        <v>7218</v>
      </c>
      <c r="AE12" s="312">
        <v>6642</v>
      </c>
      <c r="AF12" s="312">
        <v>7209</v>
      </c>
      <c r="AG12" s="312">
        <v>7814</v>
      </c>
      <c r="AH12" s="312">
        <v>7245</v>
      </c>
      <c r="AI12" s="312">
        <v>7230</v>
      </c>
      <c r="AJ12" s="312">
        <v>7370</v>
      </c>
      <c r="AK12" s="312">
        <v>6876</v>
      </c>
      <c r="AL12" s="312">
        <v>6971</v>
      </c>
      <c r="AM12" s="312">
        <v>6906</v>
      </c>
      <c r="AN12" s="312">
        <v>7037</v>
      </c>
      <c r="AO12" s="312">
        <v>7368</v>
      </c>
      <c r="AP12" s="312">
        <v>7420</v>
      </c>
      <c r="AQ12" s="312">
        <v>7086</v>
      </c>
      <c r="AR12" s="312">
        <v>7527</v>
      </c>
      <c r="AS12" s="312">
        <v>6971</v>
      </c>
      <c r="AT12" s="312">
        <v>7555</v>
      </c>
      <c r="AU12" s="312">
        <v>7017</v>
      </c>
      <c r="AV12" s="313">
        <v>6205</v>
      </c>
      <c r="AW12" s="312">
        <v>6926</v>
      </c>
      <c r="AX12" s="312">
        <v>7072</v>
      </c>
      <c r="AY12" s="312">
        <v>7496</v>
      </c>
      <c r="AZ12" s="312">
        <v>7418</v>
      </c>
      <c r="BA12" s="312">
        <v>7487</v>
      </c>
      <c r="BB12" s="312">
        <v>7318</v>
      </c>
      <c r="BC12" s="312">
        <v>7567</v>
      </c>
      <c r="BD12" s="312">
        <v>7521</v>
      </c>
      <c r="BE12" s="312">
        <v>7174</v>
      </c>
      <c r="BF12" s="312">
        <v>7627</v>
      </c>
      <c r="BG12" s="312">
        <v>6490</v>
      </c>
      <c r="BH12" s="313">
        <v>6341</v>
      </c>
      <c r="BI12" s="312">
        <v>7144</v>
      </c>
      <c r="BJ12" s="312">
        <v>6918</v>
      </c>
    </row>
    <row r="13" spans="1:62" ht="14.15" customHeight="1">
      <c r="A13" s="311" t="s">
        <v>2</v>
      </c>
      <c r="B13" s="311" t="s">
        <v>21</v>
      </c>
      <c r="C13" s="312">
        <v>8338</v>
      </c>
      <c r="D13" s="312">
        <v>8358</v>
      </c>
      <c r="E13" s="312">
        <v>8503</v>
      </c>
      <c r="F13" s="312">
        <v>9409</v>
      </c>
      <c r="G13" s="312">
        <v>8613</v>
      </c>
      <c r="H13" s="312">
        <v>9348</v>
      </c>
      <c r="I13" s="312">
        <v>9822</v>
      </c>
      <c r="J13" s="312">
        <v>9823</v>
      </c>
      <c r="K13" s="312">
        <v>9068</v>
      </c>
      <c r="L13" s="312">
        <v>9785</v>
      </c>
      <c r="M13" s="312">
        <v>9035</v>
      </c>
      <c r="N13" s="312">
        <v>8653</v>
      </c>
      <c r="O13" s="312">
        <v>9429</v>
      </c>
      <c r="P13" s="312">
        <v>8990</v>
      </c>
      <c r="Q13" s="312">
        <v>9690</v>
      </c>
      <c r="R13" s="312">
        <v>9786</v>
      </c>
      <c r="S13" s="312">
        <v>9535</v>
      </c>
      <c r="T13" s="312">
        <v>9737</v>
      </c>
      <c r="U13" s="312">
        <v>9793</v>
      </c>
      <c r="V13" s="312">
        <v>9417</v>
      </c>
      <c r="W13" s="312">
        <v>9320</v>
      </c>
      <c r="X13" s="312">
        <v>9518</v>
      </c>
      <c r="Y13" s="312">
        <v>8644</v>
      </c>
      <c r="Z13" s="312">
        <v>8787</v>
      </c>
      <c r="AA13" s="312">
        <v>8934</v>
      </c>
      <c r="AB13" s="312">
        <v>8931</v>
      </c>
      <c r="AC13" s="312">
        <v>9199</v>
      </c>
      <c r="AD13" s="312">
        <v>9188</v>
      </c>
      <c r="AE13" s="312">
        <v>8584</v>
      </c>
      <c r="AF13" s="312">
        <v>9133</v>
      </c>
      <c r="AG13" s="312">
        <v>9778</v>
      </c>
      <c r="AH13" s="312">
        <v>9297</v>
      </c>
      <c r="AI13" s="312">
        <v>9237</v>
      </c>
      <c r="AJ13" s="312">
        <v>9399</v>
      </c>
      <c r="AK13" s="312">
        <v>8819</v>
      </c>
      <c r="AL13" s="312">
        <v>8835</v>
      </c>
      <c r="AM13" s="312">
        <v>8762</v>
      </c>
      <c r="AN13" s="312">
        <v>9039</v>
      </c>
      <c r="AO13" s="312">
        <v>9371</v>
      </c>
      <c r="AP13" s="312">
        <v>9333</v>
      </c>
      <c r="AQ13" s="312">
        <v>9080</v>
      </c>
      <c r="AR13" s="312">
        <v>9398</v>
      </c>
      <c r="AS13" s="312">
        <v>8789</v>
      </c>
      <c r="AT13" s="312">
        <v>9452</v>
      </c>
      <c r="AU13" s="312">
        <v>8755</v>
      </c>
      <c r="AV13" s="312">
        <v>7947</v>
      </c>
      <c r="AW13" s="312">
        <v>8763</v>
      </c>
      <c r="AX13" s="312">
        <v>8917</v>
      </c>
      <c r="AY13" s="312">
        <v>9362</v>
      </c>
      <c r="AZ13" s="312">
        <v>9278</v>
      </c>
      <c r="BA13" s="312">
        <v>9384</v>
      </c>
      <c r="BB13" s="312">
        <v>9125</v>
      </c>
      <c r="BC13" s="312">
        <v>9427</v>
      </c>
      <c r="BD13" s="312">
        <v>9277</v>
      </c>
      <c r="BE13" s="312">
        <v>8946</v>
      </c>
      <c r="BF13" s="312">
        <v>9394</v>
      </c>
      <c r="BG13" s="312">
        <v>8270</v>
      </c>
      <c r="BH13" s="312">
        <v>8120</v>
      </c>
      <c r="BI13" s="312">
        <v>8941</v>
      </c>
      <c r="BJ13" s="312">
        <v>8617</v>
      </c>
    </row>
    <row r="14" spans="1:62" ht="29.15" customHeight="1">
      <c r="A14" s="402" t="s">
        <v>133</v>
      </c>
      <c r="B14" s="402"/>
      <c r="C14" s="402"/>
      <c r="D14" s="402"/>
      <c r="E14" s="402"/>
      <c r="F14" s="402"/>
      <c r="G14" s="402"/>
      <c r="H14" s="402"/>
      <c r="I14" s="402"/>
      <c r="J14" s="402"/>
      <c r="K14" s="402"/>
      <c r="L14" s="402"/>
      <c r="M14" s="402"/>
      <c r="N14" s="402"/>
      <c r="O14" s="402"/>
      <c r="P14" s="402"/>
      <c r="Q14" s="402"/>
      <c r="R14" s="402"/>
      <c r="S14" s="402"/>
      <c r="T14" s="402"/>
      <c r="U14" s="402"/>
      <c r="V14" s="402"/>
      <c r="W14" s="402"/>
      <c r="X14" s="402"/>
      <c r="Y14" s="402"/>
      <c r="Z14" s="402"/>
      <c r="AA14" s="402"/>
      <c r="AB14" s="402"/>
      <c r="AC14" s="402"/>
      <c r="AD14" s="402"/>
      <c r="AE14" s="402"/>
      <c r="AF14" s="402"/>
      <c r="AG14" s="402"/>
      <c r="AH14" s="402"/>
      <c r="AI14" s="402"/>
      <c r="AJ14" s="402"/>
      <c r="AK14" s="402"/>
      <c r="AL14" s="402"/>
      <c r="AM14" s="402"/>
      <c r="AN14" s="402"/>
      <c r="AO14" s="402"/>
      <c r="AP14" s="402"/>
      <c r="AQ14" s="402"/>
      <c r="AR14" s="402"/>
      <c r="AS14" s="402"/>
      <c r="AT14" s="402"/>
      <c r="AU14" s="402"/>
      <c r="AV14" s="402"/>
      <c r="AW14" s="402"/>
      <c r="AX14" s="402"/>
      <c r="AY14" s="402"/>
      <c r="AZ14" s="402"/>
      <c r="BA14" s="402"/>
      <c r="BB14" s="402"/>
      <c r="BC14" s="402"/>
      <c r="BD14" s="402"/>
      <c r="BE14" s="402"/>
      <c r="BF14" s="402"/>
      <c r="BG14" s="402"/>
      <c r="BH14" s="402"/>
      <c r="BI14" s="402"/>
      <c r="BJ14" s="402"/>
    </row>
    <row r="15" spans="1:62" ht="14.15" customHeight="1">
      <c r="A15" s="311" t="s">
        <v>137</v>
      </c>
      <c r="B15" s="311" t="s">
        <v>135</v>
      </c>
      <c r="C15" s="312">
        <v>3379</v>
      </c>
      <c r="D15" s="312">
        <v>3287</v>
      </c>
      <c r="E15" s="312">
        <v>5520</v>
      </c>
      <c r="F15" s="312">
        <v>4045</v>
      </c>
      <c r="G15" s="312">
        <v>3471</v>
      </c>
      <c r="H15" s="312">
        <v>4223</v>
      </c>
      <c r="I15" s="312">
        <v>4743</v>
      </c>
      <c r="J15" s="312">
        <v>5532</v>
      </c>
      <c r="K15" s="312">
        <v>2967</v>
      </c>
      <c r="L15" s="312">
        <v>3889</v>
      </c>
      <c r="M15" s="312">
        <v>3248</v>
      </c>
      <c r="N15" s="312">
        <v>3074</v>
      </c>
      <c r="O15" s="312">
        <v>3037</v>
      </c>
      <c r="P15" s="314">
        <v>2972</v>
      </c>
      <c r="Q15" s="312">
        <v>3356</v>
      </c>
      <c r="R15" s="312">
        <v>3603</v>
      </c>
      <c r="S15" s="312">
        <v>3505</v>
      </c>
      <c r="T15" s="312">
        <v>3479</v>
      </c>
      <c r="U15" s="312">
        <v>4054</v>
      </c>
      <c r="V15" s="312">
        <v>5682</v>
      </c>
      <c r="W15" s="312">
        <v>3621</v>
      </c>
      <c r="X15" s="312">
        <v>3848</v>
      </c>
      <c r="Y15" s="312">
        <v>3142</v>
      </c>
      <c r="Z15" s="312">
        <v>3564</v>
      </c>
      <c r="AA15" s="312">
        <v>3849</v>
      </c>
      <c r="AB15" s="312">
        <v>3704</v>
      </c>
      <c r="AC15" s="314">
        <v>3676</v>
      </c>
      <c r="AD15" s="312">
        <v>3524</v>
      </c>
      <c r="AE15" s="312">
        <v>3448</v>
      </c>
      <c r="AF15" s="314">
        <v>3379</v>
      </c>
      <c r="AG15" s="312">
        <v>3400</v>
      </c>
      <c r="AH15" s="312">
        <v>3567</v>
      </c>
      <c r="AI15" s="312">
        <v>4166</v>
      </c>
      <c r="AJ15" s="312">
        <v>4627</v>
      </c>
      <c r="AK15" s="312">
        <v>3564</v>
      </c>
      <c r="AL15" s="312">
        <v>4833</v>
      </c>
      <c r="AM15" s="312">
        <v>2910</v>
      </c>
      <c r="AN15" s="312">
        <v>3122</v>
      </c>
      <c r="AO15" s="312">
        <v>3359</v>
      </c>
      <c r="AP15" s="312">
        <v>3917</v>
      </c>
      <c r="AQ15" s="312">
        <v>3845</v>
      </c>
      <c r="AR15" s="312">
        <v>3647</v>
      </c>
      <c r="AS15" s="312">
        <v>4115</v>
      </c>
      <c r="AT15" s="312">
        <v>4218</v>
      </c>
      <c r="AU15" s="312">
        <v>4638</v>
      </c>
      <c r="AV15" s="312">
        <v>4268</v>
      </c>
      <c r="AW15" s="312">
        <v>3691</v>
      </c>
      <c r="AX15" s="312">
        <v>3820</v>
      </c>
      <c r="AY15" s="312">
        <v>3467</v>
      </c>
      <c r="AZ15" s="312">
        <v>3335</v>
      </c>
      <c r="BA15" s="312">
        <v>3434</v>
      </c>
      <c r="BB15" s="312">
        <v>3496</v>
      </c>
      <c r="BC15" s="312">
        <v>4037</v>
      </c>
      <c r="BD15" s="312">
        <v>3929</v>
      </c>
      <c r="BE15" s="312">
        <v>5001</v>
      </c>
      <c r="BF15" s="312">
        <v>5048</v>
      </c>
      <c r="BG15" s="312">
        <v>6553</v>
      </c>
      <c r="BH15" s="312">
        <v>5507</v>
      </c>
      <c r="BI15" s="312">
        <v>5220</v>
      </c>
      <c r="BJ15" s="312">
        <v>5075</v>
      </c>
    </row>
    <row r="16" spans="1:62" ht="14.15" customHeight="1">
      <c r="A16" s="311" t="s">
        <v>2</v>
      </c>
      <c r="B16" s="311" t="s">
        <v>87</v>
      </c>
      <c r="C16" s="312">
        <v>25849</v>
      </c>
      <c r="D16" s="312">
        <v>23134</v>
      </c>
      <c r="E16" s="312">
        <v>25714</v>
      </c>
      <c r="F16" s="312">
        <v>25352</v>
      </c>
      <c r="G16" s="312">
        <v>26072</v>
      </c>
      <c r="H16" s="312">
        <v>23052</v>
      </c>
      <c r="I16" s="312">
        <v>28137</v>
      </c>
      <c r="J16" s="312">
        <v>29131</v>
      </c>
      <c r="K16" s="312">
        <v>26828</v>
      </c>
      <c r="L16" s="312">
        <v>28072</v>
      </c>
      <c r="M16" s="312">
        <v>24269</v>
      </c>
      <c r="N16" s="312">
        <v>21886</v>
      </c>
      <c r="O16" s="312">
        <v>23333</v>
      </c>
      <c r="P16" s="314">
        <v>19497</v>
      </c>
      <c r="Q16" s="312">
        <v>21317</v>
      </c>
      <c r="R16" s="312">
        <v>22421</v>
      </c>
      <c r="S16" s="312">
        <v>21076</v>
      </c>
      <c r="T16" s="312">
        <v>19611</v>
      </c>
      <c r="U16" s="312">
        <v>25297</v>
      </c>
      <c r="V16" s="312">
        <v>24397</v>
      </c>
      <c r="W16" s="312">
        <v>22511</v>
      </c>
      <c r="X16" s="312">
        <v>21569</v>
      </c>
      <c r="Y16" s="312">
        <v>18661</v>
      </c>
      <c r="Z16" s="312">
        <v>20358</v>
      </c>
      <c r="AA16" s="312">
        <v>19296</v>
      </c>
      <c r="AB16" s="312">
        <v>18511</v>
      </c>
      <c r="AC16" s="314">
        <v>21716</v>
      </c>
      <c r="AD16" s="312">
        <v>22023</v>
      </c>
      <c r="AE16" s="312">
        <v>21840</v>
      </c>
      <c r="AF16" s="314">
        <v>22341</v>
      </c>
      <c r="AG16" s="312">
        <v>21913</v>
      </c>
      <c r="AH16" s="312">
        <v>20749</v>
      </c>
      <c r="AI16" s="312">
        <v>21797</v>
      </c>
      <c r="AJ16" s="312">
        <v>22584</v>
      </c>
      <c r="AK16" s="312">
        <v>21007</v>
      </c>
      <c r="AL16" s="312">
        <v>20924</v>
      </c>
      <c r="AM16" s="312">
        <v>19322</v>
      </c>
      <c r="AN16" s="312">
        <v>20314</v>
      </c>
      <c r="AO16" s="312">
        <v>22314</v>
      </c>
      <c r="AP16" s="312">
        <v>20541</v>
      </c>
      <c r="AQ16" s="312">
        <v>21151</v>
      </c>
      <c r="AR16" s="312">
        <v>20096</v>
      </c>
      <c r="AS16" s="312">
        <v>21828</v>
      </c>
      <c r="AT16" s="312">
        <v>22189</v>
      </c>
      <c r="AU16" s="312">
        <v>20358</v>
      </c>
      <c r="AV16" s="312">
        <v>20475</v>
      </c>
      <c r="AW16" s="312">
        <v>21281</v>
      </c>
      <c r="AX16" s="312">
        <v>22293</v>
      </c>
      <c r="AY16" s="312">
        <v>22162</v>
      </c>
      <c r="AZ16" s="312">
        <v>19929</v>
      </c>
      <c r="BA16" s="312">
        <v>21714</v>
      </c>
      <c r="BB16" s="312">
        <v>20288</v>
      </c>
      <c r="BC16" s="312">
        <v>21514</v>
      </c>
      <c r="BD16" s="312">
        <v>20013</v>
      </c>
      <c r="BE16" s="312">
        <v>21024</v>
      </c>
      <c r="BF16" s="312">
        <v>21750</v>
      </c>
      <c r="BG16" s="312">
        <v>21341</v>
      </c>
      <c r="BH16" s="312">
        <v>18079</v>
      </c>
      <c r="BI16" s="312">
        <v>19491</v>
      </c>
      <c r="BJ16" s="312">
        <v>17982</v>
      </c>
    </row>
    <row r="17" spans="1:62" ht="14.15" customHeight="1">
      <c r="A17" s="311" t="s">
        <v>2</v>
      </c>
      <c r="B17" s="311" t="s">
        <v>134</v>
      </c>
      <c r="C17" s="312">
        <v>44061</v>
      </c>
      <c r="D17" s="312">
        <v>42314</v>
      </c>
      <c r="E17" s="312">
        <v>43206</v>
      </c>
      <c r="F17" s="312">
        <v>54968</v>
      </c>
      <c r="G17" s="312">
        <v>48409</v>
      </c>
      <c r="H17" s="312">
        <v>50868</v>
      </c>
      <c r="I17" s="312">
        <v>71889</v>
      </c>
      <c r="J17" s="312">
        <v>66324</v>
      </c>
      <c r="K17" s="312">
        <v>46843</v>
      </c>
      <c r="L17" s="312">
        <v>55466</v>
      </c>
      <c r="M17" s="312">
        <v>48494</v>
      </c>
      <c r="N17" s="312">
        <v>43319</v>
      </c>
      <c r="O17" s="312">
        <v>52431</v>
      </c>
      <c r="P17" s="314">
        <v>43096</v>
      </c>
      <c r="Q17" s="312">
        <v>52344</v>
      </c>
      <c r="R17" s="312">
        <v>51652</v>
      </c>
      <c r="S17" s="312">
        <v>50216</v>
      </c>
      <c r="T17" s="312">
        <v>55321</v>
      </c>
      <c r="U17" s="312">
        <v>69853</v>
      </c>
      <c r="V17" s="312">
        <v>65470</v>
      </c>
      <c r="W17" s="312">
        <v>47920</v>
      </c>
      <c r="X17" s="312">
        <v>52700</v>
      </c>
      <c r="Y17" s="312">
        <v>42489</v>
      </c>
      <c r="Z17" s="312">
        <v>49132</v>
      </c>
      <c r="AA17" s="312">
        <v>47627</v>
      </c>
      <c r="AB17" s="312">
        <v>50055</v>
      </c>
      <c r="AC17" s="313">
        <v>51162</v>
      </c>
      <c r="AD17" s="312">
        <v>52208</v>
      </c>
      <c r="AE17" s="312">
        <v>51252</v>
      </c>
      <c r="AF17" s="314">
        <v>55282</v>
      </c>
      <c r="AG17" s="312">
        <v>71003</v>
      </c>
      <c r="AH17" s="312">
        <v>54671</v>
      </c>
      <c r="AI17" s="312">
        <v>54586</v>
      </c>
      <c r="AJ17" s="312">
        <v>56396</v>
      </c>
      <c r="AK17" s="312">
        <v>46689</v>
      </c>
      <c r="AL17" s="312">
        <v>52072</v>
      </c>
      <c r="AM17" s="312">
        <v>45727</v>
      </c>
      <c r="AN17" s="312">
        <v>47777</v>
      </c>
      <c r="AO17" s="312">
        <v>52471</v>
      </c>
      <c r="AP17" s="312">
        <v>51730</v>
      </c>
      <c r="AQ17" s="314">
        <v>51042</v>
      </c>
      <c r="AR17" s="312">
        <v>56081</v>
      </c>
      <c r="AS17" s="312">
        <v>61220</v>
      </c>
      <c r="AT17" s="312">
        <v>59332</v>
      </c>
      <c r="AU17" s="312">
        <v>54255</v>
      </c>
      <c r="AV17" s="313">
        <v>49274</v>
      </c>
      <c r="AW17" s="312">
        <v>49651</v>
      </c>
      <c r="AX17" s="312">
        <v>49565</v>
      </c>
      <c r="AY17" s="312">
        <v>52452</v>
      </c>
      <c r="AZ17" s="312">
        <v>50450</v>
      </c>
      <c r="BA17" s="312">
        <v>57607</v>
      </c>
      <c r="BB17" s="312">
        <v>52215</v>
      </c>
      <c r="BC17" s="312">
        <v>53588</v>
      </c>
      <c r="BD17" s="312">
        <v>56928</v>
      </c>
      <c r="BE17" s="312">
        <v>56084</v>
      </c>
      <c r="BF17" s="312">
        <v>59727</v>
      </c>
      <c r="BG17" s="312">
        <v>53619</v>
      </c>
      <c r="BH17" s="313">
        <v>46478</v>
      </c>
      <c r="BI17" s="312">
        <v>51356</v>
      </c>
      <c r="BJ17" s="312">
        <v>48005</v>
      </c>
    </row>
    <row r="18" spans="1:62" s="363" customFormat="1" ht="14.15" customHeight="1">
      <c r="A18" s="311"/>
      <c r="B18" s="311" t="s">
        <v>354</v>
      </c>
      <c r="C18" s="312"/>
      <c r="D18" s="312"/>
      <c r="E18" s="312"/>
      <c r="F18" s="312"/>
      <c r="G18" s="312"/>
      <c r="H18" s="312"/>
      <c r="I18" s="312"/>
      <c r="J18" s="312"/>
      <c r="K18" s="312"/>
      <c r="L18" s="312"/>
      <c r="M18" s="312"/>
      <c r="N18" s="312"/>
      <c r="O18" s="312"/>
      <c r="P18" s="314"/>
      <c r="Q18" s="312"/>
      <c r="R18" s="312"/>
      <c r="S18" s="312"/>
      <c r="T18" s="312"/>
      <c r="U18" s="312">
        <v>26141</v>
      </c>
      <c r="V18" s="312">
        <v>22895</v>
      </c>
      <c r="W18" s="312">
        <v>21406</v>
      </c>
      <c r="X18" s="312">
        <v>25842</v>
      </c>
      <c r="Y18" s="312">
        <v>19591</v>
      </c>
      <c r="Z18" s="312">
        <v>21309</v>
      </c>
      <c r="AA18" s="312">
        <v>22095</v>
      </c>
      <c r="AB18" s="312">
        <v>20983</v>
      </c>
      <c r="AC18" s="313">
        <v>22146</v>
      </c>
      <c r="AD18" s="312">
        <v>33376</v>
      </c>
      <c r="AE18" s="312">
        <v>22569</v>
      </c>
      <c r="AF18" s="314">
        <v>26081</v>
      </c>
      <c r="AG18" s="312">
        <v>25560</v>
      </c>
      <c r="AH18" s="312">
        <v>23143</v>
      </c>
      <c r="AI18" s="312">
        <v>23340</v>
      </c>
      <c r="AJ18" s="312">
        <v>24555</v>
      </c>
      <c r="AK18" s="312">
        <v>20838</v>
      </c>
      <c r="AL18" s="312">
        <v>22765</v>
      </c>
      <c r="AM18" s="312">
        <v>21824</v>
      </c>
      <c r="AN18" s="312">
        <v>23503</v>
      </c>
      <c r="AO18" s="312">
        <v>25384</v>
      </c>
      <c r="AP18" s="312">
        <v>25068</v>
      </c>
      <c r="AQ18" s="314">
        <v>23468</v>
      </c>
      <c r="AR18" s="312">
        <v>25947</v>
      </c>
      <c r="AS18" s="312">
        <v>25648</v>
      </c>
      <c r="AT18" s="312">
        <v>25648</v>
      </c>
      <c r="AU18" s="312">
        <v>25648</v>
      </c>
      <c r="AV18" s="313">
        <v>25648</v>
      </c>
      <c r="AW18" s="312">
        <v>25648</v>
      </c>
      <c r="AX18" s="312">
        <v>25648</v>
      </c>
      <c r="AY18" s="312">
        <v>25648</v>
      </c>
      <c r="AZ18" s="312">
        <v>25648</v>
      </c>
      <c r="BA18" s="312">
        <v>25648</v>
      </c>
      <c r="BB18" s="312">
        <v>25648</v>
      </c>
      <c r="BC18" s="312">
        <v>25648</v>
      </c>
      <c r="BD18" s="312">
        <v>25648</v>
      </c>
      <c r="BE18" s="312"/>
      <c r="BF18" s="312"/>
      <c r="BG18" s="312"/>
      <c r="BH18" s="313"/>
      <c r="BI18" s="312"/>
      <c r="BJ18" s="312"/>
    </row>
    <row r="19" spans="1:62" ht="14.15" customHeight="1">
      <c r="A19" s="311" t="s">
        <v>2</v>
      </c>
      <c r="B19" s="311" t="s">
        <v>21</v>
      </c>
      <c r="C19" s="312">
        <v>73289</v>
      </c>
      <c r="D19" s="312">
        <v>68735</v>
      </c>
      <c r="E19" s="312">
        <v>74440</v>
      </c>
      <c r="F19" s="312">
        <v>84365</v>
      </c>
      <c r="G19" s="312">
        <v>77953</v>
      </c>
      <c r="H19" s="312">
        <v>78143</v>
      </c>
      <c r="I19" s="312">
        <v>104769</v>
      </c>
      <c r="J19" s="312">
        <v>100987</v>
      </c>
      <c r="K19" s="312">
        <v>76638</v>
      </c>
      <c r="L19" s="312">
        <v>87427</v>
      </c>
      <c r="M19" s="312">
        <v>76011</v>
      </c>
      <c r="N19" s="312">
        <v>68279</v>
      </c>
      <c r="O19" s="312">
        <v>78800</v>
      </c>
      <c r="P19" s="312">
        <v>65564</v>
      </c>
      <c r="Q19" s="312">
        <v>77017</v>
      </c>
      <c r="R19" s="312">
        <v>77675</v>
      </c>
      <c r="S19" s="312">
        <v>74796</v>
      </c>
      <c r="T19" s="312">
        <v>78411</v>
      </c>
      <c r="U19" s="312">
        <v>99203</v>
      </c>
      <c r="V19" s="312">
        <v>95549</v>
      </c>
      <c r="W19" s="312">
        <v>74052</v>
      </c>
      <c r="X19" s="312">
        <v>78118</v>
      </c>
      <c r="Y19" s="312">
        <v>64293</v>
      </c>
      <c r="Z19" s="312">
        <v>73055</v>
      </c>
      <c r="AA19" s="312">
        <v>70042</v>
      </c>
      <c r="AB19" s="312">
        <v>71522</v>
      </c>
      <c r="AC19" s="312">
        <v>75822</v>
      </c>
      <c r="AD19" s="312">
        <v>77125</v>
      </c>
      <c r="AE19" s="312">
        <v>76541</v>
      </c>
      <c r="AF19" s="312">
        <v>81002</v>
      </c>
      <c r="AG19" s="312">
        <v>96316</v>
      </c>
      <c r="AH19" s="312">
        <v>78987</v>
      </c>
      <c r="AI19" s="312">
        <v>80549</v>
      </c>
      <c r="AJ19" s="312">
        <v>83607</v>
      </c>
      <c r="AK19" s="312">
        <v>71260</v>
      </c>
      <c r="AL19" s="312">
        <v>77829</v>
      </c>
      <c r="AM19" s="312">
        <v>67960</v>
      </c>
      <c r="AN19" s="312">
        <v>71214</v>
      </c>
      <c r="AO19" s="312">
        <v>78145</v>
      </c>
      <c r="AP19" s="312">
        <v>76188</v>
      </c>
      <c r="AQ19" s="312">
        <v>76040</v>
      </c>
      <c r="AR19" s="312">
        <v>79827</v>
      </c>
      <c r="AS19" s="312">
        <v>87163</v>
      </c>
      <c r="AT19" s="312">
        <v>85738</v>
      </c>
      <c r="AU19" s="312">
        <v>79251</v>
      </c>
      <c r="AV19" s="312">
        <v>74017</v>
      </c>
      <c r="AW19" s="312">
        <v>74623</v>
      </c>
      <c r="AX19" s="312">
        <v>75678</v>
      </c>
      <c r="AY19" s="312">
        <v>78081</v>
      </c>
      <c r="AZ19" s="312">
        <v>73715</v>
      </c>
      <c r="BA19" s="312">
        <v>82756</v>
      </c>
      <c r="BB19" s="312">
        <v>75999</v>
      </c>
      <c r="BC19" s="312">
        <v>79139</v>
      </c>
      <c r="BD19" s="312">
        <v>80870</v>
      </c>
      <c r="BE19" s="312">
        <v>82109</v>
      </c>
      <c r="BF19" s="312">
        <v>86526</v>
      </c>
      <c r="BG19" s="312">
        <v>81512</v>
      </c>
      <c r="BH19" s="312">
        <v>70064</v>
      </c>
      <c r="BI19" s="312">
        <v>76068</v>
      </c>
      <c r="BJ19" s="312">
        <v>71061</v>
      </c>
    </row>
    <row r="20" spans="1:62" ht="29.15" customHeight="1">
      <c r="A20" s="402" t="s">
        <v>133</v>
      </c>
      <c r="B20" s="402"/>
      <c r="C20" s="402"/>
      <c r="D20" s="402"/>
      <c r="E20" s="402"/>
      <c r="F20" s="402"/>
      <c r="G20" s="402"/>
      <c r="H20" s="402"/>
      <c r="I20" s="402"/>
      <c r="J20" s="402"/>
      <c r="K20" s="402"/>
      <c r="L20" s="402"/>
      <c r="M20" s="402"/>
      <c r="N20" s="402"/>
      <c r="O20" s="402"/>
      <c r="P20" s="402"/>
      <c r="Q20" s="402"/>
      <c r="R20" s="402"/>
      <c r="S20" s="402"/>
      <c r="T20" s="402"/>
      <c r="U20" s="402"/>
      <c r="V20" s="402"/>
      <c r="W20" s="402"/>
      <c r="X20" s="402"/>
      <c r="Y20" s="402"/>
      <c r="Z20" s="402"/>
      <c r="AA20" s="402"/>
      <c r="AB20" s="402"/>
      <c r="AC20" s="402"/>
      <c r="AD20" s="402"/>
      <c r="AE20" s="402"/>
      <c r="AF20" s="402"/>
      <c r="AG20" s="402"/>
      <c r="AH20" s="402"/>
      <c r="AI20" s="402"/>
      <c r="AJ20" s="402"/>
      <c r="AK20" s="402"/>
      <c r="AL20" s="402"/>
      <c r="AM20" s="402"/>
      <c r="AN20" s="402"/>
      <c r="AO20" s="402"/>
      <c r="AP20" s="402"/>
      <c r="AQ20" s="402"/>
      <c r="AR20" s="402"/>
      <c r="AS20" s="402"/>
      <c r="AT20" s="402"/>
      <c r="AU20" s="402"/>
      <c r="AV20" s="402"/>
      <c r="AW20" s="402"/>
      <c r="AX20" s="402"/>
      <c r="AY20" s="402"/>
      <c r="AZ20" s="402"/>
      <c r="BA20" s="402"/>
      <c r="BB20" s="402"/>
      <c r="BC20" s="402"/>
      <c r="BD20" s="402"/>
      <c r="BE20" s="402"/>
      <c r="BF20" s="402"/>
      <c r="BG20" s="402"/>
      <c r="BH20" s="402"/>
      <c r="BI20" s="402"/>
      <c r="BJ20" s="402"/>
    </row>
    <row r="21" spans="1:62" ht="14.15" customHeight="1">
      <c r="A21" s="311" t="s">
        <v>136</v>
      </c>
      <c r="B21" s="311" t="s">
        <v>135</v>
      </c>
      <c r="C21" s="312">
        <v>15.643518518518519</v>
      </c>
      <c r="D21" s="312">
        <v>14.291304347826086</v>
      </c>
      <c r="E21" s="312">
        <v>14.526315789473685</v>
      </c>
      <c r="F21" s="312">
        <v>14.655797101449275</v>
      </c>
      <c r="G21" s="312">
        <v>14.052631578947368</v>
      </c>
      <c r="H21" s="312">
        <v>12.135057471264368</v>
      </c>
      <c r="I21" s="312">
        <v>12.416230366492147</v>
      </c>
      <c r="J21" s="312">
        <v>14.991869918699187</v>
      </c>
      <c r="K21" s="312">
        <v>12.260330578512397</v>
      </c>
      <c r="L21" s="312">
        <v>9.820707070707071</v>
      </c>
      <c r="M21" s="312">
        <v>8.371134020618557</v>
      </c>
      <c r="N21" s="312">
        <v>7.821882951653944</v>
      </c>
      <c r="O21" s="312">
        <v>8.163978494623656</v>
      </c>
      <c r="P21" s="312">
        <v>8.032432432432433</v>
      </c>
      <c r="Q21" s="312">
        <v>8.106280193236715</v>
      </c>
      <c r="R21" s="312">
        <v>8.321016166281755</v>
      </c>
      <c r="S21" s="312">
        <v>8.266509433962264</v>
      </c>
      <c r="T21" s="312">
        <v>8.423728813559322</v>
      </c>
      <c r="U21" s="312">
        <v>10.263291139240506</v>
      </c>
      <c r="V21" s="312">
        <v>15.567123287671233</v>
      </c>
      <c r="W21" s="312">
        <v>9.007462686567164</v>
      </c>
      <c r="X21" s="312">
        <v>8.589285714285714</v>
      </c>
      <c r="Y21" s="312">
        <v>9.351190476190476</v>
      </c>
      <c r="Z21" s="312">
        <v>8.93233082706767</v>
      </c>
      <c r="AA21" s="312">
        <v>10.781512605042018</v>
      </c>
      <c r="AB21" s="312">
        <v>10.175824175824175</v>
      </c>
      <c r="AC21" s="312">
        <v>9.98913043478261</v>
      </c>
      <c r="AD21" s="312">
        <v>11.294871794871796</v>
      </c>
      <c r="AE21" s="312">
        <v>11.417218543046358</v>
      </c>
      <c r="AF21" s="312">
        <v>9.010666666666667</v>
      </c>
      <c r="AG21" s="312">
        <v>9.6045197740113</v>
      </c>
      <c r="AH21" s="312">
        <v>9.193298969072165</v>
      </c>
      <c r="AI21" s="312">
        <v>11.259459459459459</v>
      </c>
      <c r="AJ21" s="312">
        <v>12.852777777777778</v>
      </c>
      <c r="AK21" s="312">
        <v>11.801324503311259</v>
      </c>
      <c r="AL21" s="312">
        <v>14.645454545454545</v>
      </c>
      <c r="AM21" s="312">
        <v>8.765060240963855</v>
      </c>
      <c r="AN21" s="312">
        <v>8.3475935828877</v>
      </c>
      <c r="AO21" s="312">
        <v>8.981283422459892</v>
      </c>
      <c r="AP21" s="312">
        <v>10.389920424403183</v>
      </c>
      <c r="AQ21" s="312">
        <v>9.6125</v>
      </c>
      <c r="AR21" s="312">
        <v>9.648148148148149</v>
      </c>
      <c r="AS21" s="312">
        <v>11.091644204851752</v>
      </c>
      <c r="AT21" s="312">
        <v>10.139423076923077</v>
      </c>
      <c r="AU21" s="312">
        <v>12.141361256544503</v>
      </c>
      <c r="AV21" s="312">
        <v>11.05699481865285</v>
      </c>
      <c r="AW21" s="312">
        <v>9.68766404199475</v>
      </c>
      <c r="AX21" s="312">
        <v>9.597989949748744</v>
      </c>
      <c r="AY21" s="312">
        <v>8.84438775510204</v>
      </c>
      <c r="AZ21" s="312">
        <v>8.551282051282051</v>
      </c>
      <c r="BA21" s="312">
        <v>8.91948051948052</v>
      </c>
      <c r="BB21" s="312">
        <v>10.07492795389049</v>
      </c>
      <c r="BC21" s="312">
        <v>9.87041564792176</v>
      </c>
      <c r="BD21" s="312">
        <v>10.734972677595628</v>
      </c>
      <c r="BE21" s="312">
        <v>14.62280701754386</v>
      </c>
      <c r="BF21" s="312">
        <v>14.061281337047355</v>
      </c>
      <c r="BG21" s="312">
        <v>18.40730337078652</v>
      </c>
      <c r="BH21" s="312">
        <v>14.64627659574468</v>
      </c>
      <c r="BI21" s="312">
        <v>14.262295081967213</v>
      </c>
      <c r="BJ21" s="312">
        <v>14.295774647887324</v>
      </c>
    </row>
    <row r="22" spans="1:62" ht="14.15" customHeight="1">
      <c r="A22" s="311" t="s">
        <v>2</v>
      </c>
      <c r="B22" s="311" t="s">
        <v>87</v>
      </c>
      <c r="C22" s="312">
        <v>12.362027737924437</v>
      </c>
      <c r="D22" s="312">
        <v>11.67794043412418</v>
      </c>
      <c r="E22" s="312">
        <v>11.752285191956124</v>
      </c>
      <c r="F22" s="312">
        <v>11.153541575011</v>
      </c>
      <c r="G22" s="312">
        <v>13.016475287069396</v>
      </c>
      <c r="H22" s="312">
        <v>11.749235474006117</v>
      </c>
      <c r="I22" s="312">
        <v>13.540423484119346</v>
      </c>
      <c r="J22" s="312">
        <v>13.593560429304713</v>
      </c>
      <c r="K22" s="312">
        <v>12.57169634489222</v>
      </c>
      <c r="L22" s="312">
        <v>12.504231625835189</v>
      </c>
      <c r="M22" s="312">
        <v>11.821237213833415</v>
      </c>
      <c r="N22" s="312">
        <v>11.393024466423737</v>
      </c>
      <c r="O22" s="312">
        <v>12.235448348190875</v>
      </c>
      <c r="P22" s="312">
        <v>10.283227848101266</v>
      </c>
      <c r="Q22" s="312">
        <v>10.853869653767822</v>
      </c>
      <c r="R22" s="312">
        <v>10.899854156538648</v>
      </c>
      <c r="S22" s="312">
        <v>10.67139240506329</v>
      </c>
      <c r="T22" s="312">
        <v>10.980403135498321</v>
      </c>
      <c r="U22" s="312">
        <v>12.926417986714359</v>
      </c>
      <c r="V22" s="312">
        <v>12.296875</v>
      </c>
      <c r="W22" s="312">
        <v>11.199502487562189</v>
      </c>
      <c r="X22" s="312">
        <v>10.68830525272547</v>
      </c>
      <c r="Y22" s="312">
        <v>10.436800894854587</v>
      </c>
      <c r="Z22" s="312">
        <v>11.849825378346916</v>
      </c>
      <c r="AA22" s="312">
        <v>11.160208212839791</v>
      </c>
      <c r="AB22" s="312">
        <v>10.73723897911833</v>
      </c>
      <c r="AC22" s="312">
        <v>11.971334068357221</v>
      </c>
      <c r="AD22" s="312">
        <v>12.067397260273973</v>
      </c>
      <c r="AE22" s="312">
        <v>12.359932088285229</v>
      </c>
      <c r="AF22" s="312">
        <v>13.14949970570924</v>
      </c>
      <c r="AG22" s="312">
        <v>12.429381735677822</v>
      </c>
      <c r="AH22" s="312">
        <v>11.406816932380428</v>
      </c>
      <c r="AI22" s="312">
        <v>12.245505617977528</v>
      </c>
      <c r="AJ22" s="312">
        <v>12.415612974161627</v>
      </c>
      <c r="AK22" s="312">
        <v>11.768627450980393</v>
      </c>
      <c r="AL22" s="312">
        <v>12.425178147268408</v>
      </c>
      <c r="AM22" s="312">
        <v>11.646775165762508</v>
      </c>
      <c r="AN22" s="312">
        <v>11.502831257078142</v>
      </c>
      <c r="AO22" s="312">
        <v>12.59255079006772</v>
      </c>
      <c r="AP22" s="312">
        <v>12.204991087344029</v>
      </c>
      <c r="AQ22" s="312">
        <v>12.086285714285713</v>
      </c>
      <c r="AR22" s="312">
        <v>12.321275291232373</v>
      </c>
      <c r="AS22" s="312">
        <v>13.965451055662188</v>
      </c>
      <c r="AT22" s="312">
        <v>13.629606879606879</v>
      </c>
      <c r="AU22" s="312">
        <v>13.736842105263158</v>
      </c>
      <c r="AV22" s="312">
        <v>13.550628722700198</v>
      </c>
      <c r="AW22" s="312">
        <v>13.120221948212084</v>
      </c>
      <c r="AX22" s="312">
        <v>13.933125</v>
      </c>
      <c r="AY22" s="312">
        <v>13.46415552855407</v>
      </c>
      <c r="AZ22" s="312">
        <v>12.085506367495451</v>
      </c>
      <c r="BA22" s="312">
        <v>13.104405552202776</v>
      </c>
      <c r="BB22" s="312">
        <v>12.759748427672957</v>
      </c>
      <c r="BC22" s="312">
        <v>13.190680564071123</v>
      </c>
      <c r="BD22" s="312">
        <v>12.961787564766839</v>
      </c>
      <c r="BE22" s="312">
        <v>13.35705209656925</v>
      </c>
      <c r="BF22" s="312">
        <v>13.862332695984703</v>
      </c>
      <c r="BG22" s="312">
        <v>13.671364509929532</v>
      </c>
      <c r="BH22" s="312">
        <v>11.648840206185566</v>
      </c>
      <c r="BI22" s="312">
        <v>12.398854961832061</v>
      </c>
      <c r="BJ22" s="312">
        <v>12.158215010141987</v>
      </c>
    </row>
    <row r="23" spans="1:62" ht="14.15" customHeight="1">
      <c r="A23" s="311" t="s">
        <v>2</v>
      </c>
      <c r="B23" s="311" t="s">
        <v>134</v>
      </c>
      <c r="C23" s="312">
        <v>7.114645567576296</v>
      </c>
      <c r="D23" s="312">
        <v>6.725047679593134</v>
      </c>
      <c r="E23" s="312">
        <v>6.953009333762472</v>
      </c>
      <c r="F23" s="312">
        <v>7.667457106988422</v>
      </c>
      <c r="G23" s="312">
        <v>7.421278552813122</v>
      </c>
      <c r="H23" s="312">
        <v>7.056179775280899</v>
      </c>
      <c r="I23" s="312">
        <v>9.479034810126583</v>
      </c>
      <c r="J23" s="312">
        <v>8.85264281900694</v>
      </c>
      <c r="K23" s="312">
        <v>6.840391355140187</v>
      </c>
      <c r="L23" s="312">
        <v>7.5208135593220335</v>
      </c>
      <c r="M23" s="312">
        <v>7.147236551215918</v>
      </c>
      <c r="N23" s="312">
        <v>6.598476770753998</v>
      </c>
      <c r="O23" s="312">
        <v>7.142214957090315</v>
      </c>
      <c r="P23" s="312">
        <v>6.2467024206406725</v>
      </c>
      <c r="Q23" s="312">
        <v>6.955089024714324</v>
      </c>
      <c r="R23" s="312">
        <v>6.898891411780419</v>
      </c>
      <c r="S23" s="312">
        <v>6.8770199945220485</v>
      </c>
      <c r="T23" s="312">
        <v>7.198568640208197</v>
      </c>
      <c r="U23" s="312">
        <v>9.168263551647199</v>
      </c>
      <c r="V23" s="312">
        <v>9.054072742359287</v>
      </c>
      <c r="W23" s="312">
        <v>6.756909193457417</v>
      </c>
      <c r="X23" s="312">
        <v>7.270971302428256</v>
      </c>
      <c r="Y23" s="312">
        <v>6.363486595776546</v>
      </c>
      <c r="Z23" s="312">
        <v>7.184091241409563</v>
      </c>
      <c r="AA23" s="312">
        <v>6.797060082774369</v>
      </c>
      <c r="AB23" s="312">
        <v>7.143570714999287</v>
      </c>
      <c r="AC23" s="312">
        <v>7.10780772436788</v>
      </c>
      <c r="AD23" s="312">
        <v>7.2330285397617065</v>
      </c>
      <c r="AE23" s="312">
        <v>7.716350496838301</v>
      </c>
      <c r="AF23" s="312">
        <v>7.668469968095437</v>
      </c>
      <c r="AG23" s="312">
        <v>9.086639365241874</v>
      </c>
      <c r="AH23" s="312">
        <v>7.546031746031746</v>
      </c>
      <c r="AI23" s="312">
        <v>7.549930843706777</v>
      </c>
      <c r="AJ23" s="312">
        <v>7.652103120759837</v>
      </c>
      <c r="AK23" s="312">
        <v>6.790139616055846</v>
      </c>
      <c r="AL23" s="312">
        <v>7.469803471524889</v>
      </c>
      <c r="AM23" s="312">
        <v>6.621343759050101</v>
      </c>
      <c r="AN23" s="312">
        <v>6.789398891573113</v>
      </c>
      <c r="AO23" s="312">
        <v>7.121471226927253</v>
      </c>
      <c r="AP23" s="312">
        <v>6.971698113207547</v>
      </c>
      <c r="AQ23" s="312">
        <v>7.203217612193057</v>
      </c>
      <c r="AR23" s="312">
        <v>7.450644347017404</v>
      </c>
      <c r="AS23" s="312">
        <v>8.782097260077464</v>
      </c>
      <c r="AT23" s="312">
        <v>7.853342157511582</v>
      </c>
      <c r="AU23" s="312">
        <v>7.731936725096195</v>
      </c>
      <c r="AV23" s="313">
        <v>7.9410153102336825</v>
      </c>
      <c r="AW23" s="312">
        <v>7.168784291077101</v>
      </c>
      <c r="AX23" s="312">
        <v>7.00862556561086</v>
      </c>
      <c r="AY23" s="312">
        <v>6.997331910352188</v>
      </c>
      <c r="AZ23" s="312">
        <v>6.801024534915071</v>
      </c>
      <c r="BA23" s="312">
        <v>7.694270068118072</v>
      </c>
      <c r="BB23" s="312">
        <v>7.13514621481279</v>
      </c>
      <c r="BC23" s="312">
        <v>7.081802563763711</v>
      </c>
      <c r="BD23" s="312">
        <v>7.569206222576785</v>
      </c>
      <c r="BE23" s="312">
        <v>7.8176749372734875</v>
      </c>
      <c r="BF23" s="312">
        <v>7.830995148813426</v>
      </c>
      <c r="BG23" s="312">
        <v>8.261787365177195</v>
      </c>
      <c r="BH23" s="313">
        <v>7.329758713136729</v>
      </c>
      <c r="BI23" s="312">
        <v>7.188689809630459</v>
      </c>
      <c r="BJ23" s="312">
        <v>6.93914426134721</v>
      </c>
    </row>
    <row r="24" spans="1:62" s="363" customFormat="1" ht="14.15" customHeight="1">
      <c r="A24" s="311"/>
      <c r="B24" s="311" t="s">
        <v>354</v>
      </c>
      <c r="C24" s="312" t="s">
        <v>355</v>
      </c>
      <c r="D24" s="312" t="s">
        <v>355</v>
      </c>
      <c r="E24" s="312" t="s">
        <v>355</v>
      </c>
      <c r="F24" s="312" t="s">
        <v>355</v>
      </c>
      <c r="G24" s="312" t="s">
        <v>355</v>
      </c>
      <c r="H24" s="312" t="s">
        <v>355</v>
      </c>
      <c r="I24" s="312" t="s">
        <v>355</v>
      </c>
      <c r="J24" s="312" t="s">
        <v>355</v>
      </c>
      <c r="K24" s="312" t="s">
        <v>355</v>
      </c>
      <c r="L24" s="312" t="s">
        <v>355</v>
      </c>
      <c r="M24" s="312" t="s">
        <v>355</v>
      </c>
      <c r="N24" s="312" t="s">
        <v>355</v>
      </c>
      <c r="O24" s="312" t="s">
        <v>355</v>
      </c>
      <c r="P24" s="312" t="s">
        <v>355</v>
      </c>
      <c r="Q24" s="312" t="s">
        <v>355</v>
      </c>
      <c r="R24" s="312" t="s">
        <v>355</v>
      </c>
      <c r="S24" s="312" t="s">
        <v>355</v>
      </c>
      <c r="T24" s="312" t="s">
        <v>355</v>
      </c>
      <c r="U24" s="312" t="s">
        <v>355</v>
      </c>
      <c r="V24" s="312" t="s">
        <v>355</v>
      </c>
      <c r="W24" s="312" t="s">
        <v>355</v>
      </c>
      <c r="X24" s="312" t="s">
        <v>355</v>
      </c>
      <c r="Y24" s="312" t="s">
        <v>355</v>
      </c>
      <c r="Z24" s="312" t="s">
        <v>355</v>
      </c>
      <c r="AA24" s="312" t="s">
        <v>355</v>
      </c>
      <c r="AB24" s="312" t="s">
        <v>355</v>
      </c>
      <c r="AC24" s="312" t="s">
        <v>355</v>
      </c>
      <c r="AD24" s="312" t="s">
        <v>355</v>
      </c>
      <c r="AE24" s="312" t="s">
        <v>355</v>
      </c>
      <c r="AF24" s="312" t="s">
        <v>355</v>
      </c>
      <c r="AG24" s="312" t="s">
        <v>355</v>
      </c>
      <c r="AH24" s="312" t="s">
        <v>355</v>
      </c>
      <c r="AI24" s="312" t="s">
        <v>355</v>
      </c>
      <c r="AJ24" s="312" t="s">
        <v>355</v>
      </c>
      <c r="AK24" s="312" t="s">
        <v>355</v>
      </c>
      <c r="AL24" s="312" t="s">
        <v>355</v>
      </c>
      <c r="AM24" s="312" t="s">
        <v>355</v>
      </c>
      <c r="AN24" s="312" t="s">
        <v>355</v>
      </c>
      <c r="AO24" s="312" t="s">
        <v>355</v>
      </c>
      <c r="AP24" s="312" t="s">
        <v>355</v>
      </c>
      <c r="AQ24" s="312" t="s">
        <v>355</v>
      </c>
      <c r="AR24" s="312" t="s">
        <v>355</v>
      </c>
      <c r="AS24" s="312" t="s">
        <v>355</v>
      </c>
      <c r="AT24" s="312" t="s">
        <v>355</v>
      </c>
      <c r="AU24" s="312" t="s">
        <v>355</v>
      </c>
      <c r="AV24" s="313" t="s">
        <v>355</v>
      </c>
      <c r="AW24" s="312" t="s">
        <v>355</v>
      </c>
      <c r="AX24" s="312" t="s">
        <v>355</v>
      </c>
      <c r="AY24" s="312" t="s">
        <v>355</v>
      </c>
      <c r="AZ24" s="312" t="s">
        <v>355</v>
      </c>
      <c r="BA24" s="312" t="s">
        <v>355</v>
      </c>
      <c r="BB24" s="312" t="s">
        <v>355</v>
      </c>
      <c r="BC24" s="312" t="s">
        <v>355</v>
      </c>
      <c r="BD24" s="312" t="s">
        <v>355</v>
      </c>
      <c r="BE24" s="312" t="s">
        <v>355</v>
      </c>
      <c r="BF24" s="312" t="s">
        <v>355</v>
      </c>
      <c r="BG24" s="312" t="s">
        <v>355</v>
      </c>
      <c r="BH24" s="313" t="s">
        <v>355</v>
      </c>
      <c r="BI24" s="312" t="s">
        <v>355</v>
      </c>
      <c r="BJ24" s="312" t="s">
        <v>355</v>
      </c>
    </row>
    <row r="25" spans="1:62" ht="14.15" customHeight="1">
      <c r="A25" s="311" t="s">
        <v>2</v>
      </c>
      <c r="B25" s="311" t="s">
        <v>21</v>
      </c>
      <c r="C25" s="312">
        <v>8.789757735668026</v>
      </c>
      <c r="D25" s="312">
        <v>8.22385738214884</v>
      </c>
      <c r="E25" s="312">
        <v>8.754557215100553</v>
      </c>
      <c r="F25" s="312">
        <v>8.966415134445743</v>
      </c>
      <c r="G25" s="312">
        <v>9.05062115406943</v>
      </c>
      <c r="H25" s="312">
        <v>8.359328198545143</v>
      </c>
      <c r="I25" s="312">
        <v>10.666768478924862</v>
      </c>
      <c r="J25" s="312">
        <v>10.28066782042146</v>
      </c>
      <c r="K25" s="312">
        <v>8.451477723864137</v>
      </c>
      <c r="L25" s="312">
        <v>8.934798160449668</v>
      </c>
      <c r="M25" s="312">
        <v>8.41294964028777</v>
      </c>
      <c r="N25" s="312">
        <v>7.890789321622559</v>
      </c>
      <c r="O25" s="312">
        <v>8.357195885035528</v>
      </c>
      <c r="P25" s="312">
        <v>7.292992213570634</v>
      </c>
      <c r="Q25" s="312">
        <v>7.948090815273478</v>
      </c>
      <c r="R25" s="312">
        <v>7.937359493153485</v>
      </c>
      <c r="S25" s="312">
        <v>7.844362873623492</v>
      </c>
      <c r="T25" s="312">
        <v>8.052891034199446</v>
      </c>
      <c r="U25" s="312">
        <v>10.129990809762075</v>
      </c>
      <c r="V25" s="312">
        <v>10.14643729425507</v>
      </c>
      <c r="W25" s="312">
        <v>7.94549356223176</v>
      </c>
      <c r="X25" s="312">
        <v>8.207396511872242</v>
      </c>
      <c r="Y25" s="312">
        <v>7.437875983341046</v>
      </c>
      <c r="Z25" s="312">
        <v>8.3139865710709</v>
      </c>
      <c r="AA25" s="312">
        <v>7.8399373181105885</v>
      </c>
      <c r="AB25" s="312">
        <v>8.008285746277013</v>
      </c>
      <c r="AC25" s="312">
        <v>8.242417654092836</v>
      </c>
      <c r="AD25" s="312">
        <v>8.394101001306051</v>
      </c>
      <c r="AE25" s="312">
        <v>8.91670549860205</v>
      </c>
      <c r="AF25" s="312">
        <v>8.869155808606154</v>
      </c>
      <c r="AG25" s="312">
        <v>9.850276130087952</v>
      </c>
      <c r="AH25" s="312">
        <v>8.49596644078735</v>
      </c>
      <c r="AI25" s="312">
        <v>8.720255494208077</v>
      </c>
      <c r="AJ25" s="312">
        <v>8.895308011490584</v>
      </c>
      <c r="AK25" s="312">
        <v>8.080281211021658</v>
      </c>
      <c r="AL25" s="312">
        <v>8.809168081494057</v>
      </c>
      <c r="AM25" s="312">
        <v>7.75622004108651</v>
      </c>
      <c r="AN25" s="312">
        <v>7.878526385662131</v>
      </c>
      <c r="AO25" s="312">
        <v>8.339024650517555</v>
      </c>
      <c r="AP25" s="312">
        <v>8.163291546126647</v>
      </c>
      <c r="AQ25" s="312">
        <v>8.374449339207048</v>
      </c>
      <c r="AR25" s="312">
        <v>8.494041285379868</v>
      </c>
      <c r="AS25" s="312">
        <v>9.917282967345546</v>
      </c>
      <c r="AT25" s="312">
        <v>9.070884468895471</v>
      </c>
      <c r="AU25" s="312">
        <v>9.05208452312964</v>
      </c>
      <c r="AV25" s="312">
        <v>9.313829117906128</v>
      </c>
      <c r="AW25" s="312">
        <v>8.515690973410932</v>
      </c>
      <c r="AX25" s="312">
        <v>8.48693506784793</v>
      </c>
      <c r="AY25" s="312">
        <v>8.340205084383678</v>
      </c>
      <c r="AZ25" s="312">
        <v>7.945139038585902</v>
      </c>
      <c r="BA25" s="312">
        <v>8.818840579710145</v>
      </c>
      <c r="BB25" s="312">
        <v>8.328657534246576</v>
      </c>
      <c r="BC25" s="312">
        <v>8.39492945793996</v>
      </c>
      <c r="BD25" s="312">
        <v>8.717257734181308</v>
      </c>
      <c r="BE25" s="312">
        <v>9.178291974066623</v>
      </c>
      <c r="BF25" s="312">
        <v>9.210772833723654</v>
      </c>
      <c r="BG25" s="312">
        <v>9.856348246674727</v>
      </c>
      <c r="BH25" s="312">
        <v>8.628571428571428</v>
      </c>
      <c r="BI25" s="312">
        <v>8.50777317973381</v>
      </c>
      <c r="BJ25" s="312">
        <v>8.246605547174191</v>
      </c>
    </row>
  </sheetData>
  <sheetProtection algorithmName="SHA-512" hashValue="VMZo4x1PpfDjFSFjj3QKdyFOlBzkp1txdmAwWdmWLH0PiJfyJujDBhAJenvOCkwShY1L6SAa8AGPv5NLa5f1sA==" saltValue="CRnoFV0uMf6dMNo2S7HpQw==" spinCount="100000" sheet="1" objects="1" scenarios="1"/>
  <mergeCells count="9">
    <mergeCell ref="A9:BJ9"/>
    <mergeCell ref="A14:BJ14"/>
    <mergeCell ref="A20:BJ20"/>
    <mergeCell ref="A1:BJ1"/>
    <mergeCell ref="A2:BJ2"/>
    <mergeCell ref="A4:B4"/>
    <mergeCell ref="C4:BJ4"/>
    <mergeCell ref="A5:B5"/>
    <mergeCell ref="C6:BJ6"/>
  </mergeCells>
  <printOptions/>
  <pageMargins left="0.05" right="0.05" top="0.5" bottom="0.5" header="0" footer="0"/>
  <pageSetup fitToHeight="1" fitToWidth="1" horizontalDpi="300" verticalDpi="30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503F2-2F5A-4C22-B031-751F8B432AD5}">
  <sheetPr>
    <tabColor theme="1"/>
    <pageSetUpPr fitToPage="1"/>
  </sheetPr>
  <dimension ref="A1:BJ27"/>
  <sheetViews>
    <sheetView workbookViewId="0" topLeftCell="A1">
      <selection activeCell="A3" sqref="A3"/>
    </sheetView>
  </sheetViews>
  <sheetFormatPr defaultColWidth="11.421875" defaultRowHeight="12" customHeight="1"/>
  <cols>
    <col min="1" max="1" width="43.7109375" style="309" bestFit="1" customWidth="1"/>
    <col min="2" max="2" width="30.7109375" style="309" bestFit="1" customWidth="1"/>
    <col min="3" max="62" width="10.7109375" style="309" bestFit="1" customWidth="1"/>
    <col min="63" max="16384" width="11.421875" style="309" customWidth="1"/>
  </cols>
  <sheetData>
    <row r="1" spans="1:62" ht="16" customHeight="1">
      <c r="A1" s="403" t="s">
        <v>322</v>
      </c>
      <c r="B1" s="404"/>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4"/>
      <c r="AI1" s="404"/>
      <c r="AJ1" s="404"/>
      <c r="AK1" s="404"/>
      <c r="AL1" s="404"/>
      <c r="AM1" s="404"/>
      <c r="AN1" s="404"/>
      <c r="AO1" s="404"/>
      <c r="AP1" s="404"/>
      <c r="AQ1" s="404"/>
      <c r="AR1" s="404"/>
      <c r="AS1" s="404"/>
      <c r="AT1" s="404"/>
      <c r="AU1" s="404"/>
      <c r="AV1" s="404"/>
      <c r="AW1" s="404"/>
      <c r="AX1" s="404"/>
      <c r="AY1" s="404"/>
      <c r="AZ1" s="404"/>
      <c r="BA1" s="404"/>
      <c r="BB1" s="404"/>
      <c r="BC1" s="404"/>
      <c r="BD1" s="404"/>
      <c r="BE1" s="404"/>
      <c r="BF1" s="404"/>
      <c r="BG1" s="404"/>
      <c r="BH1" s="404"/>
      <c r="BI1" s="404"/>
      <c r="BJ1" s="404"/>
    </row>
    <row r="2" spans="1:62" ht="16" customHeight="1">
      <c r="A2" s="398" t="s">
        <v>359</v>
      </c>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L2" s="399"/>
      <c r="AM2" s="399"/>
      <c r="AN2" s="399"/>
      <c r="AO2" s="399"/>
      <c r="AP2" s="399"/>
      <c r="AQ2" s="399"/>
      <c r="AR2" s="399"/>
      <c r="AS2" s="399"/>
      <c r="AT2" s="399"/>
      <c r="AU2" s="399"/>
      <c r="AV2" s="399"/>
      <c r="AW2" s="399"/>
      <c r="AX2" s="399"/>
      <c r="AY2" s="399"/>
      <c r="AZ2" s="399"/>
      <c r="BA2" s="399"/>
      <c r="BB2" s="399"/>
      <c r="BC2" s="399"/>
      <c r="BD2" s="399"/>
      <c r="BE2" s="399"/>
      <c r="BF2" s="399"/>
      <c r="BG2" s="399"/>
      <c r="BH2" s="399"/>
      <c r="BI2" s="399"/>
      <c r="BJ2" s="399"/>
    </row>
    <row r="3" spans="1:62" ht="12" customHeight="1">
      <c r="A3" s="310"/>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AN3" s="310"/>
      <c r="AO3" s="310"/>
      <c r="AP3" s="310"/>
      <c r="AQ3" s="310"/>
      <c r="AR3" s="310"/>
      <c r="AS3" s="310"/>
      <c r="AT3" s="310"/>
      <c r="AU3" s="310"/>
      <c r="AV3" s="310"/>
      <c r="AW3" s="310"/>
      <c r="AX3" s="310"/>
      <c r="AY3" s="310"/>
      <c r="AZ3" s="310"/>
      <c r="BA3" s="310"/>
      <c r="BB3" s="310"/>
      <c r="BC3" s="310"/>
      <c r="BD3" s="310"/>
      <c r="BE3" s="310"/>
      <c r="BF3" s="310"/>
      <c r="BG3" s="310"/>
      <c r="BH3" s="310"/>
      <c r="BI3" s="310"/>
      <c r="BJ3" s="310"/>
    </row>
    <row r="4" spans="1:62" ht="14.15" customHeight="1">
      <c r="A4" s="400" t="s">
        <v>2</v>
      </c>
      <c r="B4" s="400"/>
      <c r="C4" s="400" t="s">
        <v>205</v>
      </c>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row>
    <row r="5" spans="1:62" ht="14.15" customHeight="1">
      <c r="A5" s="400" t="s">
        <v>2</v>
      </c>
      <c r="B5" s="400"/>
      <c r="C5" s="364" t="s">
        <v>204</v>
      </c>
      <c r="D5" s="364" t="s">
        <v>203</v>
      </c>
      <c r="E5" s="364" t="s">
        <v>202</v>
      </c>
      <c r="F5" s="364" t="s">
        <v>201</v>
      </c>
      <c r="G5" s="364" t="s">
        <v>200</v>
      </c>
      <c r="H5" s="364" t="s">
        <v>199</v>
      </c>
      <c r="I5" s="364" t="s">
        <v>198</v>
      </c>
      <c r="J5" s="364" t="s">
        <v>197</v>
      </c>
      <c r="K5" s="364" t="s">
        <v>196</v>
      </c>
      <c r="L5" s="364" t="s">
        <v>195</v>
      </c>
      <c r="M5" s="364" t="s">
        <v>194</v>
      </c>
      <c r="N5" s="364" t="s">
        <v>193</v>
      </c>
      <c r="O5" s="364" t="s">
        <v>192</v>
      </c>
      <c r="P5" s="364" t="s">
        <v>191</v>
      </c>
      <c r="Q5" s="364" t="s">
        <v>190</v>
      </c>
      <c r="R5" s="364" t="s">
        <v>189</v>
      </c>
      <c r="S5" s="364" t="s">
        <v>188</v>
      </c>
      <c r="T5" s="364" t="s">
        <v>187</v>
      </c>
      <c r="U5" s="364" t="s">
        <v>186</v>
      </c>
      <c r="V5" s="364" t="s">
        <v>185</v>
      </c>
      <c r="W5" s="364" t="s">
        <v>184</v>
      </c>
      <c r="X5" s="364" t="s">
        <v>183</v>
      </c>
      <c r="Y5" s="364" t="s">
        <v>182</v>
      </c>
      <c r="Z5" s="364" t="s">
        <v>181</v>
      </c>
      <c r="AA5" s="364" t="s">
        <v>180</v>
      </c>
      <c r="AB5" s="364" t="s">
        <v>179</v>
      </c>
      <c r="AC5" s="364" t="s">
        <v>178</v>
      </c>
      <c r="AD5" s="364" t="s">
        <v>177</v>
      </c>
      <c r="AE5" s="364" t="s">
        <v>176</v>
      </c>
      <c r="AF5" s="364" t="s">
        <v>175</v>
      </c>
      <c r="AG5" s="364" t="s">
        <v>174</v>
      </c>
      <c r="AH5" s="364" t="s">
        <v>173</v>
      </c>
      <c r="AI5" s="364" t="s">
        <v>172</v>
      </c>
      <c r="AJ5" s="364" t="s">
        <v>171</v>
      </c>
      <c r="AK5" s="364" t="s">
        <v>170</v>
      </c>
      <c r="AL5" s="364" t="s">
        <v>169</v>
      </c>
      <c r="AM5" s="364" t="s">
        <v>168</v>
      </c>
      <c r="AN5" s="364" t="s">
        <v>167</v>
      </c>
      <c r="AO5" s="364" t="s">
        <v>166</v>
      </c>
      <c r="AP5" s="364" t="s">
        <v>165</v>
      </c>
      <c r="AQ5" s="364" t="s">
        <v>164</v>
      </c>
      <c r="AR5" s="364" t="s">
        <v>163</v>
      </c>
      <c r="AS5" s="364" t="s">
        <v>162</v>
      </c>
      <c r="AT5" s="364" t="s">
        <v>161</v>
      </c>
      <c r="AU5" s="364" t="s">
        <v>160</v>
      </c>
      <c r="AV5" s="364" t="s">
        <v>159</v>
      </c>
      <c r="AW5" s="364" t="s">
        <v>158</v>
      </c>
      <c r="AX5" s="364" t="s">
        <v>157</v>
      </c>
      <c r="AY5" s="364" t="s">
        <v>156</v>
      </c>
      <c r="AZ5" s="364" t="s">
        <v>155</v>
      </c>
      <c r="BA5" s="364" t="s">
        <v>154</v>
      </c>
      <c r="BB5" s="364" t="s">
        <v>153</v>
      </c>
      <c r="BC5" s="364" t="s">
        <v>152</v>
      </c>
      <c r="BD5" s="364" t="s">
        <v>151</v>
      </c>
      <c r="BE5" s="364" t="s">
        <v>150</v>
      </c>
      <c r="BF5" s="364" t="s">
        <v>149</v>
      </c>
      <c r="BG5" s="364" t="s">
        <v>148</v>
      </c>
      <c r="BH5" s="364" t="s">
        <v>147</v>
      </c>
      <c r="BI5" s="364" t="s">
        <v>146</v>
      </c>
      <c r="BJ5" s="364" t="s">
        <v>145</v>
      </c>
    </row>
    <row r="6" spans="1:62" ht="14.15" customHeight="1">
      <c r="A6" s="208" t="s">
        <v>144</v>
      </c>
      <c r="B6" s="208" t="s">
        <v>143</v>
      </c>
      <c r="C6" s="400" t="s">
        <v>2</v>
      </c>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row>
    <row r="7" spans="1:62" ht="14.15" customHeight="1">
      <c r="A7" s="311" t="s">
        <v>142</v>
      </c>
      <c r="B7" s="311" t="s">
        <v>141</v>
      </c>
      <c r="C7" s="312">
        <v>1212099</v>
      </c>
      <c r="D7" s="312">
        <v>1211669</v>
      </c>
      <c r="E7" s="312">
        <v>1214389</v>
      </c>
      <c r="F7" s="312">
        <v>1213656</v>
      </c>
      <c r="G7" s="312">
        <v>1212388</v>
      </c>
      <c r="H7" s="312">
        <v>1209847</v>
      </c>
      <c r="I7" s="312">
        <v>1213813</v>
      </c>
      <c r="J7" s="312">
        <v>1214382</v>
      </c>
      <c r="K7" s="312">
        <v>1211864</v>
      </c>
      <c r="L7" s="312">
        <v>1217066</v>
      </c>
      <c r="M7" s="312">
        <v>1213851</v>
      </c>
      <c r="N7" s="312">
        <v>1210896</v>
      </c>
      <c r="O7" s="312">
        <v>1224645</v>
      </c>
      <c r="P7" s="312">
        <v>1224927</v>
      </c>
      <c r="Q7" s="312">
        <v>1242513</v>
      </c>
      <c r="R7" s="312">
        <v>1243396</v>
      </c>
      <c r="S7" s="312">
        <v>1239026</v>
      </c>
      <c r="T7" s="312">
        <v>1237684</v>
      </c>
      <c r="U7" s="312">
        <v>1242912</v>
      </c>
      <c r="V7" s="312">
        <v>1244470</v>
      </c>
      <c r="W7" s="312">
        <v>1247093</v>
      </c>
      <c r="X7" s="312">
        <v>1250643</v>
      </c>
      <c r="Y7" s="312">
        <v>1243290</v>
      </c>
      <c r="Z7" s="312">
        <v>1246136</v>
      </c>
      <c r="AA7" s="312">
        <v>1320397</v>
      </c>
      <c r="AB7" s="312">
        <v>1349816</v>
      </c>
      <c r="AC7" s="312">
        <v>1371914</v>
      </c>
      <c r="AD7" s="312">
        <v>1388587</v>
      </c>
      <c r="AE7" s="312">
        <v>1401132</v>
      </c>
      <c r="AF7" s="312">
        <v>1415529</v>
      </c>
      <c r="AG7" s="312">
        <v>1430012</v>
      </c>
      <c r="AH7" s="312">
        <v>1441804</v>
      </c>
      <c r="AI7" s="312">
        <v>1450737</v>
      </c>
      <c r="AJ7" s="312">
        <v>1459284</v>
      </c>
      <c r="AK7" s="312">
        <v>1454884</v>
      </c>
      <c r="AL7" s="312">
        <v>1451542</v>
      </c>
      <c r="AM7" s="312">
        <v>1491277</v>
      </c>
      <c r="AN7" s="312">
        <v>1499017</v>
      </c>
      <c r="AO7" s="312">
        <v>1507952</v>
      </c>
      <c r="AP7" s="312">
        <v>1509329</v>
      </c>
      <c r="AQ7" s="312">
        <v>1514006</v>
      </c>
      <c r="AR7" s="312">
        <v>1519897</v>
      </c>
      <c r="AS7" s="312">
        <v>1526291</v>
      </c>
      <c r="AT7" s="312">
        <v>1535815</v>
      </c>
      <c r="AU7" s="312">
        <v>1539612</v>
      </c>
      <c r="AV7" s="312">
        <v>1541596</v>
      </c>
      <c r="AW7" s="312">
        <v>1549233</v>
      </c>
      <c r="AX7" s="312">
        <v>1557954</v>
      </c>
      <c r="AY7" s="312">
        <v>1567437</v>
      </c>
      <c r="AZ7" s="312">
        <v>1568980</v>
      </c>
      <c r="BA7" s="312">
        <v>1571186</v>
      </c>
      <c r="BB7" s="312">
        <v>1569714</v>
      </c>
      <c r="BC7" s="312">
        <v>1571023</v>
      </c>
      <c r="BD7" s="312">
        <v>1572258</v>
      </c>
      <c r="BE7" s="312">
        <v>1577261</v>
      </c>
      <c r="BF7" s="312">
        <v>1584237</v>
      </c>
      <c r="BG7" s="312">
        <v>1583670</v>
      </c>
      <c r="BH7" s="312">
        <v>1587774</v>
      </c>
      <c r="BI7" s="312">
        <v>1598007</v>
      </c>
      <c r="BJ7" s="312">
        <v>1605052</v>
      </c>
    </row>
    <row r="8" spans="1:62" ht="14.15" customHeight="1">
      <c r="A8" s="311" t="s">
        <v>2</v>
      </c>
      <c r="B8" s="311" t="s">
        <v>140</v>
      </c>
      <c r="C8" s="313" t="s">
        <v>139</v>
      </c>
      <c r="D8" s="313" t="s">
        <v>139</v>
      </c>
      <c r="E8" s="313" t="s">
        <v>139</v>
      </c>
      <c r="F8" s="313" t="s">
        <v>139</v>
      </c>
      <c r="G8" s="313" t="s">
        <v>139</v>
      </c>
      <c r="H8" s="313" t="s">
        <v>139</v>
      </c>
      <c r="I8" s="313" t="s">
        <v>139</v>
      </c>
      <c r="J8" s="313" t="s">
        <v>139</v>
      </c>
      <c r="K8" s="313" t="s">
        <v>139</v>
      </c>
      <c r="L8" s="313" t="s">
        <v>139</v>
      </c>
      <c r="M8" s="313" t="s">
        <v>139</v>
      </c>
      <c r="N8" s="313" t="s">
        <v>139</v>
      </c>
      <c r="O8" s="312">
        <v>1.0350639675472006</v>
      </c>
      <c r="P8" s="312">
        <v>1.0941932161341095</v>
      </c>
      <c r="Q8" s="312">
        <v>2.3158971301617592</v>
      </c>
      <c r="R8" s="312">
        <v>2.450447243700027</v>
      </c>
      <c r="S8" s="312">
        <v>2.1971514069753173</v>
      </c>
      <c r="T8" s="312">
        <v>2.3008694487815395</v>
      </c>
      <c r="U8" s="312">
        <v>2.3973214984515767</v>
      </c>
      <c r="V8" s="312">
        <v>2.477638831932616</v>
      </c>
      <c r="W8" s="312">
        <v>2.9070093673877695</v>
      </c>
      <c r="X8" s="312">
        <v>2.7588479178614733</v>
      </c>
      <c r="Y8" s="312">
        <v>2.4252564771129137</v>
      </c>
      <c r="Z8" s="312">
        <v>2.910241672282332</v>
      </c>
      <c r="AA8" s="312">
        <v>7.818755639389363</v>
      </c>
      <c r="AB8" s="312">
        <v>10.195627984361511</v>
      </c>
      <c r="AC8" s="312">
        <v>10.414458440273865</v>
      </c>
      <c r="AD8" s="312">
        <v>11.676971777293787</v>
      </c>
      <c r="AE8" s="312">
        <v>13.083341269674719</v>
      </c>
      <c r="AF8" s="312">
        <v>14.369176623435376</v>
      </c>
      <c r="AG8" s="312">
        <v>15.053358564403595</v>
      </c>
      <c r="AH8" s="312">
        <v>15.856870796403278</v>
      </c>
      <c r="AI8" s="312">
        <v>16.329495875608323</v>
      </c>
      <c r="AJ8" s="312">
        <v>16.682698419932795</v>
      </c>
      <c r="AK8" s="312">
        <v>17.018877333526362</v>
      </c>
      <c r="AL8" s="312">
        <v>16.483433589913133</v>
      </c>
      <c r="AM8" s="312">
        <v>12.941562272558937</v>
      </c>
      <c r="AN8" s="312">
        <v>11.053432467832657</v>
      </c>
      <c r="AO8" s="312">
        <v>9.915927674766788</v>
      </c>
      <c r="AP8" s="312">
        <v>8.69531401345396</v>
      </c>
      <c r="AQ8" s="312">
        <v>8.055914788899265</v>
      </c>
      <c r="AR8" s="312">
        <v>7.373073953271181</v>
      </c>
      <c r="AS8" s="312">
        <v>6.73274070427381</v>
      </c>
      <c r="AT8" s="312">
        <v>6.520373088159004</v>
      </c>
      <c r="AU8" s="312">
        <v>6.126196546996465</v>
      </c>
      <c r="AV8" s="312">
        <v>5.640574418687527</v>
      </c>
      <c r="AW8" s="312">
        <v>6.484984369887914</v>
      </c>
      <c r="AX8" s="312">
        <v>7.33096252123604</v>
      </c>
      <c r="AY8" s="312">
        <v>5.1070324292535885</v>
      </c>
      <c r="AZ8" s="312">
        <v>4.667258610142522</v>
      </c>
      <c r="BA8" s="312">
        <v>4.193369550224402</v>
      </c>
      <c r="BB8" s="312">
        <v>4.000784454549011</v>
      </c>
      <c r="BC8" s="312">
        <v>3.7659692233716457</v>
      </c>
      <c r="BD8" s="312">
        <v>3.44503607810267</v>
      </c>
      <c r="BE8" s="312">
        <v>3.3394680306704227</v>
      </c>
      <c r="BF8" s="312">
        <v>3.1528536965715226</v>
      </c>
      <c r="BG8" s="312">
        <v>2.861630073031396</v>
      </c>
      <c r="BH8" s="312">
        <v>2.9954670354619406</v>
      </c>
      <c r="BI8" s="312">
        <v>3.148267562077489</v>
      </c>
      <c r="BJ8" s="312">
        <v>3.0230674333131757</v>
      </c>
    </row>
    <row r="9" spans="1:62" ht="29.15" customHeight="1">
      <c r="A9" s="402" t="s">
        <v>133</v>
      </c>
      <c r="B9" s="402"/>
      <c r="C9" s="402"/>
      <c r="D9" s="402"/>
      <c r="E9" s="402"/>
      <c r="F9" s="402"/>
      <c r="G9" s="402"/>
      <c r="H9" s="402"/>
      <c r="I9" s="402"/>
      <c r="J9" s="402"/>
      <c r="K9" s="402"/>
      <c r="L9" s="402"/>
      <c r="M9" s="402"/>
      <c r="N9" s="402"/>
      <c r="O9" s="402"/>
      <c r="P9" s="402"/>
      <c r="Q9" s="402"/>
      <c r="R9" s="402"/>
      <c r="S9" s="402"/>
      <c r="T9" s="402"/>
      <c r="U9" s="402"/>
      <c r="V9" s="402"/>
      <c r="W9" s="402"/>
      <c r="X9" s="402"/>
      <c r="Y9" s="402"/>
      <c r="Z9" s="402"/>
      <c r="AA9" s="402"/>
      <c r="AB9" s="402"/>
      <c r="AC9" s="402"/>
      <c r="AD9" s="402"/>
      <c r="AE9" s="402"/>
      <c r="AF9" s="402"/>
      <c r="AG9" s="402"/>
      <c r="AH9" s="402"/>
      <c r="AI9" s="402"/>
      <c r="AJ9" s="402"/>
      <c r="AK9" s="402"/>
      <c r="AL9" s="402"/>
      <c r="AM9" s="402"/>
      <c r="AN9" s="402"/>
      <c r="AO9" s="402"/>
      <c r="AP9" s="402"/>
      <c r="AQ9" s="402"/>
      <c r="AR9" s="402"/>
      <c r="AS9" s="402"/>
      <c r="AT9" s="402"/>
      <c r="AU9" s="402"/>
      <c r="AV9" s="402"/>
      <c r="AW9" s="402"/>
      <c r="AX9" s="402"/>
      <c r="AY9" s="402"/>
      <c r="AZ9" s="402"/>
      <c r="BA9" s="402"/>
      <c r="BB9" s="402"/>
      <c r="BC9" s="402"/>
      <c r="BD9" s="402"/>
      <c r="BE9" s="402"/>
      <c r="BF9" s="402"/>
      <c r="BG9" s="402"/>
      <c r="BH9" s="402"/>
      <c r="BI9" s="402"/>
      <c r="BJ9" s="402"/>
    </row>
    <row r="10" spans="1:62" ht="14.15" customHeight="1">
      <c r="A10" s="311" t="s">
        <v>138</v>
      </c>
      <c r="B10" s="311" t="s">
        <v>135</v>
      </c>
      <c r="C10" s="312">
        <v>14503</v>
      </c>
      <c r="D10" s="312">
        <v>15329</v>
      </c>
      <c r="E10" s="312">
        <v>15010</v>
      </c>
      <c r="F10" s="312">
        <v>14928</v>
      </c>
      <c r="G10" s="312">
        <v>14898</v>
      </c>
      <c r="H10" s="312">
        <v>14233</v>
      </c>
      <c r="I10" s="312">
        <v>14660</v>
      </c>
      <c r="J10" s="312">
        <v>15561</v>
      </c>
      <c r="K10" s="312">
        <v>16544</v>
      </c>
      <c r="L10" s="312">
        <v>16824</v>
      </c>
      <c r="M10" s="312">
        <v>16222</v>
      </c>
      <c r="N10" s="312">
        <v>15764</v>
      </c>
      <c r="O10" s="312">
        <v>16151</v>
      </c>
      <c r="P10" s="312">
        <v>15462</v>
      </c>
      <c r="Q10" s="312">
        <v>15514</v>
      </c>
      <c r="R10" s="312">
        <v>16449</v>
      </c>
      <c r="S10" s="312">
        <v>16254</v>
      </c>
      <c r="T10" s="312">
        <v>16446</v>
      </c>
      <c r="U10" s="312">
        <v>16715</v>
      </c>
      <c r="V10" s="312">
        <v>16621</v>
      </c>
      <c r="W10" s="312">
        <v>17574</v>
      </c>
      <c r="X10" s="312">
        <v>18046</v>
      </c>
      <c r="Y10" s="312">
        <v>17311</v>
      </c>
      <c r="Z10" s="312">
        <v>16773</v>
      </c>
      <c r="AA10" s="312">
        <v>16180</v>
      </c>
      <c r="AB10" s="312">
        <v>15732</v>
      </c>
      <c r="AC10" s="312">
        <v>15903</v>
      </c>
      <c r="AD10" s="312">
        <v>16864</v>
      </c>
      <c r="AE10" s="312">
        <v>16248</v>
      </c>
      <c r="AF10" s="312">
        <v>15319</v>
      </c>
      <c r="AG10" s="312">
        <v>16140</v>
      </c>
      <c r="AH10" s="312">
        <v>16069</v>
      </c>
      <c r="AI10" s="312">
        <v>16040</v>
      </c>
      <c r="AJ10" s="312">
        <v>16310</v>
      </c>
      <c r="AK10" s="312">
        <v>16185</v>
      </c>
      <c r="AL10" s="312">
        <v>15977</v>
      </c>
      <c r="AM10" s="312">
        <v>15566</v>
      </c>
      <c r="AN10" s="312">
        <v>15763</v>
      </c>
      <c r="AO10" s="312">
        <v>15897</v>
      </c>
      <c r="AP10" s="312">
        <v>15595</v>
      </c>
      <c r="AQ10" s="312">
        <v>16117</v>
      </c>
      <c r="AR10" s="312">
        <v>16132</v>
      </c>
      <c r="AS10" s="312">
        <v>15776</v>
      </c>
      <c r="AT10" s="312">
        <v>15862</v>
      </c>
      <c r="AU10" s="312">
        <v>16013</v>
      </c>
      <c r="AV10" s="312">
        <v>15899</v>
      </c>
      <c r="AW10" s="312">
        <v>15136</v>
      </c>
      <c r="AX10" s="312">
        <v>15722</v>
      </c>
      <c r="AY10" s="312">
        <v>15114</v>
      </c>
      <c r="AZ10" s="312">
        <v>15990</v>
      </c>
      <c r="BA10" s="312">
        <v>15652</v>
      </c>
      <c r="BB10" s="312">
        <v>15571</v>
      </c>
      <c r="BC10" s="312">
        <v>15099</v>
      </c>
      <c r="BD10" s="312">
        <v>15694</v>
      </c>
      <c r="BE10" s="312">
        <v>14860</v>
      </c>
      <c r="BF10" s="312">
        <v>15445</v>
      </c>
      <c r="BG10" s="312">
        <v>15337</v>
      </c>
      <c r="BH10" s="314">
        <v>15332</v>
      </c>
      <c r="BI10" s="314">
        <v>14689</v>
      </c>
      <c r="BJ10" s="314">
        <v>13887</v>
      </c>
    </row>
    <row r="11" spans="1:62" ht="14.15" customHeight="1">
      <c r="A11" s="311" t="s">
        <v>2</v>
      </c>
      <c r="B11" s="311" t="s">
        <v>87</v>
      </c>
      <c r="C11" s="312">
        <v>1540</v>
      </c>
      <c r="D11" s="312">
        <v>1575</v>
      </c>
      <c r="E11" s="312">
        <v>1537</v>
      </c>
      <c r="F11" s="312">
        <v>1476</v>
      </c>
      <c r="G11" s="312">
        <v>1581</v>
      </c>
      <c r="H11" s="312">
        <v>1475</v>
      </c>
      <c r="I11" s="312">
        <v>1513</v>
      </c>
      <c r="J11" s="312">
        <v>1502</v>
      </c>
      <c r="K11" s="312">
        <v>1460</v>
      </c>
      <c r="L11" s="312">
        <v>1516</v>
      </c>
      <c r="M11" s="312">
        <v>1393</v>
      </c>
      <c r="N11" s="312">
        <v>1358</v>
      </c>
      <c r="O11" s="312">
        <v>1280</v>
      </c>
      <c r="P11" s="312">
        <v>1372</v>
      </c>
      <c r="Q11" s="312">
        <v>1442</v>
      </c>
      <c r="R11" s="312">
        <v>1378</v>
      </c>
      <c r="S11" s="312">
        <v>1412</v>
      </c>
      <c r="T11" s="312">
        <v>1397</v>
      </c>
      <c r="U11" s="312">
        <v>1376</v>
      </c>
      <c r="V11" s="312">
        <v>1210</v>
      </c>
      <c r="W11" s="312">
        <v>1272</v>
      </c>
      <c r="X11" s="312">
        <v>1213</v>
      </c>
      <c r="Y11" s="312">
        <v>1262</v>
      </c>
      <c r="Z11" s="312">
        <v>1220</v>
      </c>
      <c r="AA11" s="312">
        <v>1195</v>
      </c>
      <c r="AB11" s="312">
        <v>1279</v>
      </c>
      <c r="AC11" s="312">
        <v>1295</v>
      </c>
      <c r="AD11" s="312">
        <v>1323</v>
      </c>
      <c r="AE11" s="312">
        <v>1282</v>
      </c>
      <c r="AF11" s="312">
        <v>1357</v>
      </c>
      <c r="AG11" s="312">
        <v>1360</v>
      </c>
      <c r="AH11" s="312">
        <v>1369</v>
      </c>
      <c r="AI11" s="312">
        <v>1278</v>
      </c>
      <c r="AJ11" s="312">
        <v>1342</v>
      </c>
      <c r="AK11" s="312">
        <v>1201</v>
      </c>
      <c r="AL11" s="312">
        <v>1239</v>
      </c>
      <c r="AM11" s="312">
        <v>1236</v>
      </c>
      <c r="AN11" s="312">
        <v>1240</v>
      </c>
      <c r="AO11" s="312">
        <v>1273</v>
      </c>
      <c r="AP11" s="312">
        <v>1219</v>
      </c>
      <c r="AQ11" s="312">
        <v>1287</v>
      </c>
      <c r="AR11" s="312">
        <v>1274</v>
      </c>
      <c r="AS11" s="312">
        <v>1117</v>
      </c>
      <c r="AT11" s="312">
        <v>1211</v>
      </c>
      <c r="AU11" s="312">
        <v>1209</v>
      </c>
      <c r="AV11" s="312">
        <v>1170</v>
      </c>
      <c r="AW11" s="312">
        <v>1102</v>
      </c>
      <c r="AX11" s="312">
        <v>1111</v>
      </c>
      <c r="AY11" s="312">
        <v>1199</v>
      </c>
      <c r="AZ11" s="312">
        <v>1118</v>
      </c>
      <c r="BA11" s="312">
        <v>1145</v>
      </c>
      <c r="BB11" s="312">
        <v>1092</v>
      </c>
      <c r="BC11" s="312">
        <v>1083</v>
      </c>
      <c r="BD11" s="312">
        <v>1025</v>
      </c>
      <c r="BE11" s="312">
        <v>926</v>
      </c>
      <c r="BF11" s="312">
        <v>1012</v>
      </c>
      <c r="BG11" s="312">
        <v>982</v>
      </c>
      <c r="BH11" s="314">
        <v>1017</v>
      </c>
      <c r="BI11" s="314">
        <v>978</v>
      </c>
      <c r="BJ11" s="314">
        <v>889</v>
      </c>
    </row>
    <row r="12" spans="1:62" ht="14.15" customHeight="1">
      <c r="A12" s="311" t="s">
        <v>2</v>
      </c>
      <c r="B12" s="311" t="s">
        <v>134</v>
      </c>
      <c r="C12" s="312">
        <v>15260</v>
      </c>
      <c r="D12" s="312">
        <v>15269</v>
      </c>
      <c r="E12" s="312">
        <v>15482</v>
      </c>
      <c r="F12" s="312">
        <v>16125</v>
      </c>
      <c r="G12" s="312">
        <v>15849</v>
      </c>
      <c r="H12" s="312">
        <v>16376</v>
      </c>
      <c r="I12" s="312">
        <v>16951</v>
      </c>
      <c r="J12" s="312">
        <v>16093</v>
      </c>
      <c r="K12" s="312">
        <v>15210</v>
      </c>
      <c r="L12" s="312">
        <v>16536</v>
      </c>
      <c r="M12" s="312">
        <v>15799</v>
      </c>
      <c r="N12" s="312">
        <v>15481</v>
      </c>
      <c r="O12" s="312">
        <v>16325</v>
      </c>
      <c r="P12" s="312">
        <v>15137</v>
      </c>
      <c r="Q12" s="312">
        <v>16395</v>
      </c>
      <c r="R12" s="312">
        <v>17095</v>
      </c>
      <c r="S12" s="312">
        <v>16546</v>
      </c>
      <c r="T12" s="312">
        <v>17568</v>
      </c>
      <c r="U12" s="312">
        <v>16944</v>
      </c>
      <c r="V12" s="312">
        <v>16516</v>
      </c>
      <c r="W12" s="312">
        <v>16173</v>
      </c>
      <c r="X12" s="312">
        <v>16650</v>
      </c>
      <c r="Y12" s="312">
        <v>16075</v>
      </c>
      <c r="Z12" s="312">
        <v>16188</v>
      </c>
      <c r="AA12" s="312">
        <v>15173</v>
      </c>
      <c r="AB12" s="312">
        <v>16242</v>
      </c>
      <c r="AC12" s="312">
        <v>17147</v>
      </c>
      <c r="AD12" s="312">
        <v>17780</v>
      </c>
      <c r="AE12" s="312">
        <v>17138</v>
      </c>
      <c r="AF12" s="312">
        <v>18303</v>
      </c>
      <c r="AG12" s="312">
        <v>18269</v>
      </c>
      <c r="AH12" s="312">
        <v>17156</v>
      </c>
      <c r="AI12" s="312">
        <v>15645</v>
      </c>
      <c r="AJ12" s="312">
        <v>16754</v>
      </c>
      <c r="AK12" s="312">
        <v>17019</v>
      </c>
      <c r="AL12" s="312">
        <v>17061</v>
      </c>
      <c r="AM12" s="312">
        <v>16703</v>
      </c>
      <c r="AN12" s="312">
        <v>17541</v>
      </c>
      <c r="AO12" s="312">
        <v>17842</v>
      </c>
      <c r="AP12" s="312">
        <v>17629</v>
      </c>
      <c r="AQ12" s="312">
        <v>17575</v>
      </c>
      <c r="AR12" s="312">
        <v>18067</v>
      </c>
      <c r="AS12" s="312">
        <v>17708</v>
      </c>
      <c r="AT12" s="312">
        <v>18048</v>
      </c>
      <c r="AU12" s="312">
        <v>17303</v>
      </c>
      <c r="AV12" s="312">
        <v>17701</v>
      </c>
      <c r="AW12" s="312">
        <v>17153</v>
      </c>
      <c r="AX12" s="312">
        <v>16804</v>
      </c>
      <c r="AY12" s="312">
        <v>17974</v>
      </c>
      <c r="AZ12" s="312">
        <v>17519</v>
      </c>
      <c r="BA12" s="312">
        <v>17927</v>
      </c>
      <c r="BB12" s="312">
        <v>17646</v>
      </c>
      <c r="BC12" s="312">
        <v>18015</v>
      </c>
      <c r="BD12" s="312">
        <v>17757</v>
      </c>
      <c r="BE12" s="312">
        <v>17565</v>
      </c>
      <c r="BF12" s="312">
        <v>18220</v>
      </c>
      <c r="BG12" s="312">
        <v>17572</v>
      </c>
      <c r="BH12" s="314">
        <v>18289</v>
      </c>
      <c r="BI12" s="314">
        <v>17785</v>
      </c>
      <c r="BJ12" s="314">
        <v>16394</v>
      </c>
    </row>
    <row r="13" spans="1:62" ht="14.15" customHeight="1">
      <c r="A13" s="311" t="s">
        <v>2</v>
      </c>
      <c r="B13" s="311" t="s">
        <v>21</v>
      </c>
      <c r="C13" s="312">
        <v>31010</v>
      </c>
      <c r="D13" s="312">
        <v>31866</v>
      </c>
      <c r="E13" s="312">
        <v>31717</v>
      </c>
      <c r="F13" s="312">
        <v>32184</v>
      </c>
      <c r="G13" s="312">
        <v>31991</v>
      </c>
      <c r="H13" s="312">
        <v>31790</v>
      </c>
      <c r="I13" s="312">
        <v>32767</v>
      </c>
      <c r="J13" s="312">
        <v>32849</v>
      </c>
      <c r="K13" s="312">
        <v>32798</v>
      </c>
      <c r="L13" s="312">
        <v>34552</v>
      </c>
      <c r="M13" s="312">
        <v>33134</v>
      </c>
      <c r="N13" s="312">
        <v>32328</v>
      </c>
      <c r="O13" s="312">
        <v>33454</v>
      </c>
      <c r="P13" s="312">
        <v>31746</v>
      </c>
      <c r="Q13" s="312">
        <v>33091</v>
      </c>
      <c r="R13" s="312">
        <v>34600</v>
      </c>
      <c r="S13" s="312">
        <v>33922</v>
      </c>
      <c r="T13" s="312">
        <v>35052</v>
      </c>
      <c r="U13" s="312">
        <v>34679</v>
      </c>
      <c r="V13" s="312">
        <v>34054</v>
      </c>
      <c r="W13" s="312">
        <v>34679</v>
      </c>
      <c r="X13" s="312">
        <v>35520</v>
      </c>
      <c r="Y13" s="312">
        <v>34070</v>
      </c>
      <c r="Z13" s="312">
        <v>33886</v>
      </c>
      <c r="AA13" s="312">
        <v>32269</v>
      </c>
      <c r="AB13" s="312">
        <v>32992</v>
      </c>
      <c r="AC13" s="312">
        <v>33897</v>
      </c>
      <c r="AD13" s="312">
        <v>35329</v>
      </c>
      <c r="AE13" s="312">
        <v>33965</v>
      </c>
      <c r="AF13" s="312">
        <v>34552</v>
      </c>
      <c r="AG13" s="312">
        <v>35429</v>
      </c>
      <c r="AH13" s="312">
        <v>34238</v>
      </c>
      <c r="AI13" s="312">
        <v>32704</v>
      </c>
      <c r="AJ13" s="312">
        <v>34060</v>
      </c>
      <c r="AK13" s="312">
        <v>34134</v>
      </c>
      <c r="AL13" s="312">
        <v>33926</v>
      </c>
      <c r="AM13" s="312">
        <v>33131</v>
      </c>
      <c r="AN13" s="312">
        <v>34184</v>
      </c>
      <c r="AO13" s="312">
        <v>34583</v>
      </c>
      <c r="AP13" s="312">
        <v>34119</v>
      </c>
      <c r="AQ13" s="312">
        <v>34550</v>
      </c>
      <c r="AR13" s="312">
        <v>35021</v>
      </c>
      <c r="AS13" s="312">
        <v>34222</v>
      </c>
      <c r="AT13" s="312">
        <v>34743</v>
      </c>
      <c r="AU13" s="312">
        <v>34131</v>
      </c>
      <c r="AV13" s="312">
        <v>34386</v>
      </c>
      <c r="AW13" s="312">
        <v>32754</v>
      </c>
      <c r="AX13" s="312">
        <v>33217</v>
      </c>
      <c r="AY13" s="312">
        <v>33967</v>
      </c>
      <c r="AZ13" s="312">
        <v>34319</v>
      </c>
      <c r="BA13" s="312">
        <v>34331</v>
      </c>
      <c r="BB13" s="312">
        <v>33899</v>
      </c>
      <c r="BC13" s="312">
        <v>33803</v>
      </c>
      <c r="BD13" s="312">
        <v>34146</v>
      </c>
      <c r="BE13" s="312">
        <v>33081</v>
      </c>
      <c r="BF13" s="312">
        <v>34351</v>
      </c>
      <c r="BG13" s="312">
        <v>33587</v>
      </c>
      <c r="BH13" s="314">
        <v>34316</v>
      </c>
      <c r="BI13" s="314">
        <v>33138</v>
      </c>
      <c r="BJ13" s="314">
        <v>30895</v>
      </c>
    </row>
    <row r="14" spans="1:62" ht="29.15" customHeight="1">
      <c r="A14" s="402" t="s">
        <v>133</v>
      </c>
      <c r="B14" s="402"/>
      <c r="C14" s="402"/>
      <c r="D14" s="402"/>
      <c r="E14" s="402"/>
      <c r="F14" s="402"/>
      <c r="G14" s="402"/>
      <c r="H14" s="402"/>
      <c r="I14" s="402"/>
      <c r="J14" s="402"/>
      <c r="K14" s="402"/>
      <c r="L14" s="402"/>
      <c r="M14" s="402"/>
      <c r="N14" s="402"/>
      <c r="O14" s="402"/>
      <c r="P14" s="402"/>
      <c r="Q14" s="402"/>
      <c r="R14" s="402"/>
      <c r="S14" s="402"/>
      <c r="T14" s="402"/>
      <c r="U14" s="402"/>
      <c r="V14" s="402"/>
      <c r="W14" s="402"/>
      <c r="X14" s="402"/>
      <c r="Y14" s="402"/>
      <c r="Z14" s="402"/>
      <c r="AA14" s="402"/>
      <c r="AB14" s="402"/>
      <c r="AC14" s="402"/>
      <c r="AD14" s="402"/>
      <c r="AE14" s="402"/>
      <c r="AF14" s="402"/>
      <c r="AG14" s="402"/>
      <c r="AH14" s="402"/>
      <c r="AI14" s="402"/>
      <c r="AJ14" s="402"/>
      <c r="AK14" s="402"/>
      <c r="AL14" s="402"/>
      <c r="AM14" s="402"/>
      <c r="AN14" s="402"/>
      <c r="AO14" s="402"/>
      <c r="AP14" s="402"/>
      <c r="AQ14" s="402"/>
      <c r="AR14" s="402"/>
      <c r="AS14" s="402"/>
      <c r="AT14" s="402"/>
      <c r="AU14" s="402"/>
      <c r="AV14" s="402"/>
      <c r="AW14" s="402"/>
      <c r="AX14" s="402"/>
      <c r="AY14" s="402"/>
      <c r="AZ14" s="402"/>
      <c r="BA14" s="402"/>
      <c r="BB14" s="402"/>
      <c r="BC14" s="402"/>
      <c r="BD14" s="402"/>
      <c r="BE14" s="402"/>
      <c r="BF14" s="402"/>
      <c r="BG14" s="402"/>
      <c r="BH14" s="402"/>
      <c r="BI14" s="402"/>
      <c r="BJ14" s="402"/>
    </row>
    <row r="15" spans="1:62" ht="14.15" customHeight="1">
      <c r="A15" s="311" t="s">
        <v>137</v>
      </c>
      <c r="B15" s="311" t="s">
        <v>135</v>
      </c>
      <c r="C15" s="312">
        <v>265823</v>
      </c>
      <c r="D15" s="312">
        <v>255235</v>
      </c>
      <c r="E15" s="312">
        <v>275686</v>
      </c>
      <c r="F15" s="312">
        <v>273001</v>
      </c>
      <c r="G15" s="312">
        <v>281255</v>
      </c>
      <c r="H15" s="312">
        <v>263854</v>
      </c>
      <c r="I15" s="312">
        <v>281287</v>
      </c>
      <c r="J15" s="312">
        <v>292355</v>
      </c>
      <c r="K15" s="312">
        <v>295576</v>
      </c>
      <c r="L15" s="312">
        <v>308958</v>
      </c>
      <c r="M15" s="312">
        <v>293947</v>
      </c>
      <c r="N15" s="312">
        <v>306006</v>
      </c>
      <c r="O15" s="312">
        <v>306654</v>
      </c>
      <c r="P15" s="312">
        <v>264667</v>
      </c>
      <c r="Q15" s="312">
        <v>286515</v>
      </c>
      <c r="R15" s="312">
        <v>295180</v>
      </c>
      <c r="S15" s="312">
        <v>297133</v>
      </c>
      <c r="T15" s="312">
        <v>289514</v>
      </c>
      <c r="U15" s="312">
        <v>309980</v>
      </c>
      <c r="V15" s="312">
        <v>301315</v>
      </c>
      <c r="W15" s="312">
        <v>301985</v>
      </c>
      <c r="X15" s="312">
        <v>312045</v>
      </c>
      <c r="Y15" s="312">
        <v>294708</v>
      </c>
      <c r="Z15" s="312">
        <v>307875</v>
      </c>
      <c r="AA15" s="312">
        <v>298666</v>
      </c>
      <c r="AB15" s="312">
        <v>271143</v>
      </c>
      <c r="AC15" s="312">
        <v>305132</v>
      </c>
      <c r="AD15" s="312">
        <v>308953</v>
      </c>
      <c r="AE15" s="312">
        <v>304400</v>
      </c>
      <c r="AF15" s="312">
        <v>292845</v>
      </c>
      <c r="AG15" s="312">
        <v>306647</v>
      </c>
      <c r="AH15" s="312">
        <v>294927</v>
      </c>
      <c r="AI15" s="312">
        <v>293029</v>
      </c>
      <c r="AJ15" s="312">
        <v>304453</v>
      </c>
      <c r="AK15" s="312">
        <v>288977</v>
      </c>
      <c r="AL15" s="312">
        <v>303265</v>
      </c>
      <c r="AM15" s="312">
        <v>291432</v>
      </c>
      <c r="AN15" s="312">
        <v>283574</v>
      </c>
      <c r="AO15" s="312">
        <v>310018</v>
      </c>
      <c r="AP15" s="312">
        <v>297462</v>
      </c>
      <c r="AQ15" s="312">
        <v>310200</v>
      </c>
      <c r="AR15" s="312">
        <v>302927</v>
      </c>
      <c r="AS15" s="312">
        <v>298121</v>
      </c>
      <c r="AT15" s="312">
        <v>299190</v>
      </c>
      <c r="AU15" s="312">
        <v>302403</v>
      </c>
      <c r="AV15" s="312">
        <v>300151</v>
      </c>
      <c r="AW15" s="312">
        <v>286978</v>
      </c>
      <c r="AX15" s="312">
        <v>296041</v>
      </c>
      <c r="AY15" s="312">
        <v>299357</v>
      </c>
      <c r="AZ15" s="312">
        <v>283411</v>
      </c>
      <c r="BA15" s="312">
        <v>294600</v>
      </c>
      <c r="BB15" s="312">
        <v>293859</v>
      </c>
      <c r="BC15" s="312">
        <v>298366</v>
      </c>
      <c r="BD15" s="312">
        <v>301448</v>
      </c>
      <c r="BE15" s="312">
        <v>295081</v>
      </c>
      <c r="BF15" s="312">
        <v>294720</v>
      </c>
      <c r="BG15" s="312">
        <v>295985</v>
      </c>
      <c r="BH15" s="314">
        <v>298345</v>
      </c>
      <c r="BI15" s="314">
        <v>286927</v>
      </c>
      <c r="BJ15" s="314">
        <v>271407</v>
      </c>
    </row>
    <row r="16" spans="1:62" ht="14.15" customHeight="1">
      <c r="A16" s="311" t="s">
        <v>2</v>
      </c>
      <c r="B16" s="311" t="s">
        <v>87</v>
      </c>
      <c r="C16" s="312">
        <v>45709</v>
      </c>
      <c r="D16" s="312">
        <v>47237</v>
      </c>
      <c r="E16" s="312">
        <v>44684</v>
      </c>
      <c r="F16" s="312">
        <v>44818</v>
      </c>
      <c r="G16" s="312">
        <v>46905</v>
      </c>
      <c r="H16" s="312">
        <v>42748</v>
      </c>
      <c r="I16" s="312">
        <v>42587</v>
      </c>
      <c r="J16" s="312">
        <v>42595</v>
      </c>
      <c r="K16" s="312">
        <v>41161</v>
      </c>
      <c r="L16" s="312">
        <v>49893</v>
      </c>
      <c r="M16" s="312">
        <v>46437</v>
      </c>
      <c r="N16" s="312">
        <v>46021</v>
      </c>
      <c r="O16" s="312">
        <v>42465</v>
      </c>
      <c r="P16" s="312">
        <v>42708</v>
      </c>
      <c r="Q16" s="312">
        <v>48624</v>
      </c>
      <c r="R16" s="312">
        <v>43484</v>
      </c>
      <c r="S16" s="312">
        <v>44815</v>
      </c>
      <c r="T16" s="312">
        <v>42196</v>
      </c>
      <c r="U16" s="312">
        <v>41468</v>
      </c>
      <c r="V16" s="312">
        <v>38396</v>
      </c>
      <c r="W16" s="312">
        <v>37153</v>
      </c>
      <c r="X16" s="312">
        <v>41395</v>
      </c>
      <c r="Y16" s="312">
        <v>37763</v>
      </c>
      <c r="Z16" s="312">
        <v>34452</v>
      </c>
      <c r="AA16" s="312">
        <v>34666</v>
      </c>
      <c r="AB16" s="312">
        <v>35368</v>
      </c>
      <c r="AC16" s="312">
        <v>39003</v>
      </c>
      <c r="AD16" s="312">
        <v>41371</v>
      </c>
      <c r="AE16" s="312">
        <v>42250</v>
      </c>
      <c r="AF16" s="312">
        <v>42214</v>
      </c>
      <c r="AG16" s="312">
        <v>43374</v>
      </c>
      <c r="AH16" s="312">
        <v>42085</v>
      </c>
      <c r="AI16" s="312">
        <v>40573</v>
      </c>
      <c r="AJ16" s="312">
        <v>39699</v>
      </c>
      <c r="AK16" s="312">
        <v>36598</v>
      </c>
      <c r="AL16" s="312">
        <v>37853</v>
      </c>
      <c r="AM16" s="312">
        <v>35074</v>
      </c>
      <c r="AN16" s="312">
        <v>36338</v>
      </c>
      <c r="AO16" s="312">
        <v>38607</v>
      </c>
      <c r="AP16" s="312">
        <v>36164</v>
      </c>
      <c r="AQ16" s="312">
        <v>37743</v>
      </c>
      <c r="AR16" s="312">
        <v>36843</v>
      </c>
      <c r="AS16" s="312">
        <v>32262</v>
      </c>
      <c r="AT16" s="312">
        <v>35172</v>
      </c>
      <c r="AU16" s="312">
        <v>33608</v>
      </c>
      <c r="AV16" s="312">
        <v>32123</v>
      </c>
      <c r="AW16" s="312">
        <v>30563</v>
      </c>
      <c r="AX16" s="312">
        <v>30127</v>
      </c>
      <c r="AY16" s="312">
        <v>31064</v>
      </c>
      <c r="AZ16" s="312">
        <v>27710</v>
      </c>
      <c r="BA16" s="312">
        <v>30316</v>
      </c>
      <c r="BB16" s="312">
        <v>28858</v>
      </c>
      <c r="BC16" s="312">
        <v>26992</v>
      </c>
      <c r="BD16" s="312">
        <v>25037</v>
      </c>
      <c r="BE16" s="312">
        <v>23095</v>
      </c>
      <c r="BF16" s="312">
        <v>25969</v>
      </c>
      <c r="BG16" s="312">
        <v>24715</v>
      </c>
      <c r="BH16" s="314">
        <v>25764</v>
      </c>
      <c r="BI16" s="314">
        <v>25067</v>
      </c>
      <c r="BJ16" s="314">
        <v>23237</v>
      </c>
    </row>
    <row r="17" spans="1:62" ht="14.15" customHeight="1">
      <c r="A17" s="311" t="s">
        <v>2</v>
      </c>
      <c r="B17" s="311" t="s">
        <v>134</v>
      </c>
      <c r="C17" s="312">
        <v>162430</v>
      </c>
      <c r="D17" s="312">
        <v>153562</v>
      </c>
      <c r="E17" s="312">
        <v>165366</v>
      </c>
      <c r="F17" s="312">
        <v>170411</v>
      </c>
      <c r="G17" s="312">
        <v>171430</v>
      </c>
      <c r="H17" s="312">
        <v>173184</v>
      </c>
      <c r="I17" s="312">
        <v>208647</v>
      </c>
      <c r="J17" s="312">
        <v>182787</v>
      </c>
      <c r="K17" s="312">
        <v>154596</v>
      </c>
      <c r="L17" s="312">
        <v>195200</v>
      </c>
      <c r="M17" s="312">
        <v>172607</v>
      </c>
      <c r="N17" s="312">
        <v>205106</v>
      </c>
      <c r="O17" s="312">
        <v>185422</v>
      </c>
      <c r="P17" s="312">
        <v>148657</v>
      </c>
      <c r="Q17" s="312">
        <v>170865</v>
      </c>
      <c r="R17" s="312">
        <v>183276</v>
      </c>
      <c r="S17" s="312">
        <v>181828</v>
      </c>
      <c r="T17" s="312">
        <v>182205</v>
      </c>
      <c r="U17" s="312">
        <v>211683</v>
      </c>
      <c r="V17" s="312">
        <v>190622</v>
      </c>
      <c r="W17" s="312">
        <v>172804</v>
      </c>
      <c r="X17" s="312">
        <v>187867</v>
      </c>
      <c r="Y17" s="312">
        <v>167468</v>
      </c>
      <c r="Z17" s="312">
        <v>187110</v>
      </c>
      <c r="AA17" s="312">
        <v>163764</v>
      </c>
      <c r="AB17" s="312">
        <v>172412</v>
      </c>
      <c r="AC17" s="312">
        <v>189978</v>
      </c>
      <c r="AD17" s="312">
        <v>195314</v>
      </c>
      <c r="AE17" s="312">
        <v>181058</v>
      </c>
      <c r="AF17" s="312">
        <v>204051</v>
      </c>
      <c r="AG17" s="312">
        <v>219342</v>
      </c>
      <c r="AH17" s="312">
        <v>195986</v>
      </c>
      <c r="AI17" s="312">
        <v>163114</v>
      </c>
      <c r="AJ17" s="312">
        <v>178229</v>
      </c>
      <c r="AK17" s="312">
        <v>183486</v>
      </c>
      <c r="AL17" s="312">
        <v>197975</v>
      </c>
      <c r="AM17" s="312">
        <v>171114</v>
      </c>
      <c r="AN17" s="312">
        <v>187410</v>
      </c>
      <c r="AO17" s="312">
        <v>210290</v>
      </c>
      <c r="AP17" s="312">
        <v>193275</v>
      </c>
      <c r="AQ17" s="312">
        <v>197731</v>
      </c>
      <c r="AR17" s="312">
        <v>199552</v>
      </c>
      <c r="AS17" s="312">
        <v>202198</v>
      </c>
      <c r="AT17" s="312">
        <v>205684</v>
      </c>
      <c r="AU17" s="312">
        <v>178994</v>
      </c>
      <c r="AV17" s="312">
        <v>194635</v>
      </c>
      <c r="AW17" s="312">
        <v>176232</v>
      </c>
      <c r="AX17" s="312">
        <v>179927</v>
      </c>
      <c r="AY17" s="312">
        <v>186945</v>
      </c>
      <c r="AZ17" s="312">
        <v>171391</v>
      </c>
      <c r="BA17" s="312">
        <v>185290</v>
      </c>
      <c r="BB17" s="312">
        <v>181982</v>
      </c>
      <c r="BC17" s="312">
        <v>208550</v>
      </c>
      <c r="BD17" s="312">
        <v>188651</v>
      </c>
      <c r="BE17" s="312">
        <v>192359</v>
      </c>
      <c r="BF17" s="312">
        <v>199372</v>
      </c>
      <c r="BG17" s="312">
        <v>185880</v>
      </c>
      <c r="BH17" s="314">
        <v>197700</v>
      </c>
      <c r="BI17" s="314">
        <v>184647</v>
      </c>
      <c r="BJ17" s="314">
        <v>169112</v>
      </c>
    </row>
    <row r="18" spans="1:62" s="363" customFormat="1" ht="14.15" customHeight="1">
      <c r="A18" s="311"/>
      <c r="B18" s="311" t="s">
        <v>354</v>
      </c>
      <c r="C18" s="312"/>
      <c r="D18" s="312"/>
      <c r="E18" s="312"/>
      <c r="F18" s="312"/>
      <c r="G18" s="312"/>
      <c r="H18" s="312"/>
      <c r="I18" s="312"/>
      <c r="J18" s="312"/>
      <c r="K18" s="312"/>
      <c r="L18" s="312"/>
      <c r="M18" s="312"/>
      <c r="N18" s="312"/>
      <c r="O18" s="312"/>
      <c r="P18" s="312"/>
      <c r="Q18" s="312"/>
      <c r="R18" s="312"/>
      <c r="S18" s="312"/>
      <c r="T18" s="312"/>
      <c r="U18" s="312">
        <v>69348</v>
      </c>
      <c r="V18" s="312">
        <v>53586</v>
      </c>
      <c r="W18" s="312">
        <v>45154</v>
      </c>
      <c r="X18" s="312">
        <v>49600</v>
      </c>
      <c r="Y18" s="312">
        <v>41505</v>
      </c>
      <c r="Z18" s="312">
        <v>44829</v>
      </c>
      <c r="AA18" s="312">
        <v>45140</v>
      </c>
      <c r="AB18" s="312">
        <v>44252</v>
      </c>
      <c r="AC18" s="312">
        <v>44720</v>
      </c>
      <c r="AD18" s="312">
        <v>49801</v>
      </c>
      <c r="AE18" s="312">
        <v>45088</v>
      </c>
      <c r="AF18" s="312">
        <v>50931</v>
      </c>
      <c r="AG18" s="312">
        <v>48382</v>
      </c>
      <c r="AH18" s="312">
        <v>42032</v>
      </c>
      <c r="AI18" s="312">
        <v>40807</v>
      </c>
      <c r="AJ18" s="312">
        <v>41162</v>
      </c>
      <c r="AK18" s="312">
        <v>36419</v>
      </c>
      <c r="AL18" s="312">
        <v>39607</v>
      </c>
      <c r="AM18" s="312">
        <v>37782</v>
      </c>
      <c r="AN18" s="312">
        <v>40938</v>
      </c>
      <c r="AO18" s="312">
        <v>44308</v>
      </c>
      <c r="AP18" s="312">
        <v>40851</v>
      </c>
      <c r="AQ18" s="312">
        <v>40331</v>
      </c>
      <c r="AR18" s="312">
        <v>46657</v>
      </c>
      <c r="AS18" s="312">
        <v>34848</v>
      </c>
      <c r="AT18" s="312">
        <v>34848</v>
      </c>
      <c r="AU18" s="312">
        <v>34848</v>
      </c>
      <c r="AV18" s="312">
        <v>34848</v>
      </c>
      <c r="AW18" s="312">
        <v>34848</v>
      </c>
      <c r="AX18" s="312">
        <v>34848</v>
      </c>
      <c r="AY18" s="312">
        <v>34848</v>
      </c>
      <c r="AZ18" s="312">
        <v>34848</v>
      </c>
      <c r="BA18" s="312">
        <v>34848</v>
      </c>
      <c r="BB18" s="312">
        <v>34848</v>
      </c>
      <c r="BC18" s="312">
        <v>34848</v>
      </c>
      <c r="BD18" s="312">
        <v>34848</v>
      </c>
      <c r="BE18" s="312"/>
      <c r="BF18" s="312"/>
      <c r="BG18" s="312"/>
      <c r="BH18" s="314"/>
      <c r="BI18" s="314"/>
      <c r="BJ18" s="314"/>
    </row>
    <row r="19" spans="1:62" ht="14.15" customHeight="1">
      <c r="A19" s="311" t="s">
        <v>2</v>
      </c>
      <c r="B19" s="311" t="s">
        <v>21</v>
      </c>
      <c r="C19" s="312">
        <v>473963</v>
      </c>
      <c r="D19" s="312">
        <v>456034</v>
      </c>
      <c r="E19" s="312">
        <v>485738</v>
      </c>
      <c r="F19" s="312">
        <v>488229</v>
      </c>
      <c r="G19" s="312">
        <v>499588</v>
      </c>
      <c r="H19" s="312">
        <v>479786</v>
      </c>
      <c r="I19" s="312">
        <v>532521</v>
      </c>
      <c r="J19" s="312">
        <v>517737</v>
      </c>
      <c r="K19" s="312">
        <v>491333</v>
      </c>
      <c r="L19" s="312">
        <v>554052</v>
      </c>
      <c r="M19" s="312">
        <v>512992</v>
      </c>
      <c r="N19" s="312">
        <v>557134</v>
      </c>
      <c r="O19" s="312">
        <v>533808</v>
      </c>
      <c r="P19" s="312">
        <v>456032</v>
      </c>
      <c r="Q19" s="312">
        <v>506004</v>
      </c>
      <c r="R19" s="312">
        <v>521940</v>
      </c>
      <c r="S19" s="312">
        <v>523775</v>
      </c>
      <c r="T19" s="312">
        <v>513915</v>
      </c>
      <c r="U19" s="312">
        <v>563131</v>
      </c>
      <c r="V19" s="312">
        <v>527559</v>
      </c>
      <c r="W19" s="312">
        <v>511941</v>
      </c>
      <c r="X19" s="312">
        <v>541307</v>
      </c>
      <c r="Y19" s="312">
        <v>499938</v>
      </c>
      <c r="Z19" s="312">
        <v>529437</v>
      </c>
      <c r="AA19" s="312">
        <v>497095</v>
      </c>
      <c r="AB19" s="312">
        <v>478922</v>
      </c>
      <c r="AC19" s="312">
        <v>534112</v>
      </c>
      <c r="AD19" s="312">
        <v>545637</v>
      </c>
      <c r="AE19" s="312">
        <v>527707</v>
      </c>
      <c r="AF19" s="312">
        <v>539109</v>
      </c>
      <c r="AG19" s="312">
        <v>569364</v>
      </c>
      <c r="AH19" s="312">
        <v>532998</v>
      </c>
      <c r="AI19" s="312">
        <v>496716</v>
      </c>
      <c r="AJ19" s="312">
        <v>522381</v>
      </c>
      <c r="AK19" s="312">
        <v>509061</v>
      </c>
      <c r="AL19" s="312">
        <v>539093</v>
      </c>
      <c r="AM19" s="312">
        <v>497620</v>
      </c>
      <c r="AN19" s="312">
        <v>507322</v>
      </c>
      <c r="AO19" s="312">
        <v>558915</v>
      </c>
      <c r="AP19" s="312">
        <v>526901</v>
      </c>
      <c r="AQ19" s="312">
        <v>545674</v>
      </c>
      <c r="AR19" s="312">
        <v>539322</v>
      </c>
      <c r="AS19" s="312">
        <v>532581</v>
      </c>
      <c r="AT19" s="312">
        <v>540046</v>
      </c>
      <c r="AU19" s="312">
        <v>515005</v>
      </c>
      <c r="AV19" s="312">
        <v>526909</v>
      </c>
      <c r="AW19" s="312">
        <v>493774</v>
      </c>
      <c r="AX19" s="312">
        <v>506094</v>
      </c>
      <c r="AY19" s="312">
        <v>517366</v>
      </c>
      <c r="AZ19" s="312">
        <v>482512</v>
      </c>
      <c r="BA19" s="312">
        <v>510205</v>
      </c>
      <c r="BB19" s="312">
        <v>504699</v>
      </c>
      <c r="BC19" s="312">
        <v>533908</v>
      </c>
      <c r="BD19" s="312">
        <v>515136</v>
      </c>
      <c r="BE19" s="312">
        <v>510535</v>
      </c>
      <c r="BF19" s="312">
        <v>520060</v>
      </c>
      <c r="BG19" s="312">
        <v>506579</v>
      </c>
      <c r="BH19" s="314">
        <v>521809</v>
      </c>
      <c r="BI19" s="314">
        <v>496642</v>
      </c>
      <c r="BJ19" s="314">
        <v>463757</v>
      </c>
    </row>
    <row r="20" spans="1:62" ht="29.15" customHeight="1">
      <c r="A20" s="402" t="s">
        <v>133</v>
      </c>
      <c r="B20" s="402"/>
      <c r="C20" s="402"/>
      <c r="D20" s="402"/>
      <c r="E20" s="402"/>
      <c r="F20" s="402"/>
      <c r="G20" s="402"/>
      <c r="H20" s="402"/>
      <c r="I20" s="402"/>
      <c r="J20" s="402"/>
      <c r="K20" s="402"/>
      <c r="L20" s="402"/>
      <c r="M20" s="402"/>
      <c r="N20" s="402"/>
      <c r="O20" s="402"/>
      <c r="P20" s="402"/>
      <c r="Q20" s="402"/>
      <c r="R20" s="402"/>
      <c r="S20" s="402"/>
      <c r="T20" s="402"/>
      <c r="U20" s="402"/>
      <c r="V20" s="402"/>
      <c r="W20" s="402"/>
      <c r="X20" s="402"/>
      <c r="Y20" s="402"/>
      <c r="Z20" s="402"/>
      <c r="AA20" s="402"/>
      <c r="AB20" s="402"/>
      <c r="AC20" s="402"/>
      <c r="AD20" s="402"/>
      <c r="AE20" s="402"/>
      <c r="AF20" s="402"/>
      <c r="AG20" s="402"/>
      <c r="AH20" s="402"/>
      <c r="AI20" s="402"/>
      <c r="AJ20" s="402"/>
      <c r="AK20" s="402"/>
      <c r="AL20" s="402"/>
      <c r="AM20" s="402"/>
      <c r="AN20" s="402"/>
      <c r="AO20" s="402"/>
      <c r="AP20" s="402"/>
      <c r="AQ20" s="402"/>
      <c r="AR20" s="402"/>
      <c r="AS20" s="402"/>
      <c r="AT20" s="402"/>
      <c r="AU20" s="402"/>
      <c r="AV20" s="402"/>
      <c r="AW20" s="402"/>
      <c r="AX20" s="402"/>
      <c r="AY20" s="402"/>
      <c r="AZ20" s="402"/>
      <c r="BA20" s="402"/>
      <c r="BB20" s="402"/>
      <c r="BC20" s="402"/>
      <c r="BD20" s="402"/>
      <c r="BE20" s="402"/>
      <c r="BF20" s="402"/>
      <c r="BG20" s="402"/>
      <c r="BH20" s="402"/>
      <c r="BI20" s="402"/>
      <c r="BJ20" s="402"/>
    </row>
    <row r="21" spans="1:62" ht="14.15" customHeight="1">
      <c r="A21" s="311" t="s">
        <v>136</v>
      </c>
      <c r="B21" s="311" t="s">
        <v>135</v>
      </c>
      <c r="C21" s="312">
        <v>18.328828518237607</v>
      </c>
      <c r="D21" s="312">
        <v>16.65046643616674</v>
      </c>
      <c r="E21" s="312">
        <v>18.36682211858761</v>
      </c>
      <c r="F21" s="312">
        <v>18.287848338692392</v>
      </c>
      <c r="G21" s="312">
        <v>18.87870855148342</v>
      </c>
      <c r="H21" s="312">
        <v>18.538185905993114</v>
      </c>
      <c r="I21" s="312">
        <v>19.18738062755798</v>
      </c>
      <c r="J21" s="312">
        <v>18.787674313990102</v>
      </c>
      <c r="K21" s="312">
        <v>17.86605415860735</v>
      </c>
      <c r="L21" s="312">
        <v>18.364122681883025</v>
      </c>
      <c r="M21" s="312">
        <v>18.12026877080508</v>
      </c>
      <c r="N21" s="312">
        <v>19.411697538695762</v>
      </c>
      <c r="O21" s="312">
        <v>18.9866881307659</v>
      </c>
      <c r="P21" s="312">
        <v>17.11725520631225</v>
      </c>
      <c r="Q21" s="312">
        <v>18.468157792961197</v>
      </c>
      <c r="R21" s="312">
        <v>17.945163839747096</v>
      </c>
      <c r="S21" s="312">
        <v>18.280607850375294</v>
      </c>
      <c r="T21" s="312">
        <v>17.60391584579837</v>
      </c>
      <c r="U21" s="312">
        <v>18.54501944361352</v>
      </c>
      <c r="V21" s="312">
        <v>18.12857228806931</v>
      </c>
      <c r="W21" s="312">
        <v>17.18362353476727</v>
      </c>
      <c r="X21" s="312">
        <v>17.291643577524106</v>
      </c>
      <c r="Y21" s="312">
        <v>17.024319796661082</v>
      </c>
      <c r="Z21" s="312">
        <v>18.355392595242353</v>
      </c>
      <c r="AA21" s="312">
        <v>18.458961681087764</v>
      </c>
      <c r="AB21" s="312">
        <v>17.23512585812357</v>
      </c>
      <c r="AC21" s="312">
        <v>19.187071621706597</v>
      </c>
      <c r="AD21" s="312">
        <v>18.320268026565465</v>
      </c>
      <c r="AE21" s="312">
        <v>18.734613490891185</v>
      </c>
      <c r="AF21" s="312">
        <v>19.116456687773354</v>
      </c>
      <c r="AG21" s="312">
        <v>18.99919454770756</v>
      </c>
      <c r="AH21" s="312">
        <v>18.35378679444894</v>
      </c>
      <c r="AI21" s="312">
        <v>18.26864089775561</v>
      </c>
      <c r="AJ21" s="312">
        <v>18.666646229307172</v>
      </c>
      <c r="AK21" s="312">
        <v>17.85461847389558</v>
      </c>
      <c r="AL21" s="312">
        <v>18.98134818802028</v>
      </c>
      <c r="AM21" s="312">
        <v>18.722343569317744</v>
      </c>
      <c r="AN21" s="312">
        <v>17.98984964790966</v>
      </c>
      <c r="AO21" s="312">
        <v>19.50166698119142</v>
      </c>
      <c r="AP21" s="312">
        <v>19.07419044565566</v>
      </c>
      <c r="AQ21" s="312">
        <v>19.24675808152882</v>
      </c>
      <c r="AR21" s="312">
        <v>18.778018844532607</v>
      </c>
      <c r="AS21" s="312">
        <v>18.89712221095335</v>
      </c>
      <c r="AT21" s="312">
        <v>18.86206026982726</v>
      </c>
      <c r="AU21" s="312">
        <v>18.88484356460376</v>
      </c>
      <c r="AV21" s="312">
        <v>18.878608717529403</v>
      </c>
      <c r="AW21" s="312">
        <v>18.959963002114165</v>
      </c>
      <c r="AX21" s="312">
        <v>18.829729042106603</v>
      </c>
      <c r="AY21" s="312">
        <v>19.80660314939791</v>
      </c>
      <c r="AZ21" s="312">
        <v>17.724265165728582</v>
      </c>
      <c r="BA21" s="312">
        <v>18.821875798619985</v>
      </c>
      <c r="BB21" s="312">
        <v>18.872198317384882</v>
      </c>
      <c r="BC21" s="312">
        <v>19.76064640042387</v>
      </c>
      <c r="BD21" s="312">
        <v>19.2078501338091</v>
      </c>
      <c r="BE21" s="312">
        <v>19.857402422611035</v>
      </c>
      <c r="BF21" s="312">
        <v>19.08190352865005</v>
      </c>
      <c r="BG21" s="312">
        <v>19.298754645628218</v>
      </c>
      <c r="BH21" s="314">
        <v>19.458974693451605</v>
      </c>
      <c r="BI21" s="314">
        <v>19.533460412553612</v>
      </c>
      <c r="BJ21" s="314">
        <v>19.54396197882912</v>
      </c>
    </row>
    <row r="22" spans="1:62" ht="14.15" customHeight="1">
      <c r="A22" s="311" t="s">
        <v>2</v>
      </c>
      <c r="B22" s="311" t="s">
        <v>87</v>
      </c>
      <c r="C22" s="312">
        <v>29.681168831168833</v>
      </c>
      <c r="D22" s="312">
        <v>29.991746031746032</v>
      </c>
      <c r="E22" s="312">
        <v>29.072218607677293</v>
      </c>
      <c r="F22" s="312">
        <v>30.36449864498645</v>
      </c>
      <c r="G22" s="312">
        <v>29.667931688804554</v>
      </c>
      <c r="H22" s="312">
        <v>28.981694915254238</v>
      </c>
      <c r="I22" s="312">
        <v>28.14738929279577</v>
      </c>
      <c r="J22" s="312">
        <v>28.35885486018642</v>
      </c>
      <c r="K22" s="312">
        <v>28.192465753424656</v>
      </c>
      <c r="L22" s="312">
        <v>32.91094986807388</v>
      </c>
      <c r="M22" s="312">
        <v>33.33596554199569</v>
      </c>
      <c r="N22" s="312">
        <v>33.88880706921944</v>
      </c>
      <c r="O22" s="312">
        <v>33.17578125</v>
      </c>
      <c r="P22" s="312">
        <v>31.128279883381925</v>
      </c>
      <c r="Q22" s="312">
        <v>33.71983356449376</v>
      </c>
      <c r="R22" s="312">
        <v>31.55587808417997</v>
      </c>
      <c r="S22" s="312">
        <v>31.738668555240793</v>
      </c>
      <c r="T22" s="312">
        <v>30.20472440944882</v>
      </c>
      <c r="U22" s="312">
        <v>30.136627906976745</v>
      </c>
      <c r="V22" s="312">
        <v>31.73223140495868</v>
      </c>
      <c r="W22" s="312">
        <v>29.208333333333332</v>
      </c>
      <c r="X22" s="312">
        <v>34.12613355317395</v>
      </c>
      <c r="Y22" s="312">
        <v>29.923137876386686</v>
      </c>
      <c r="Z22" s="312">
        <v>28.23934426229508</v>
      </c>
      <c r="AA22" s="312">
        <v>29.0092050209205</v>
      </c>
      <c r="AB22" s="312">
        <v>27.65285379202502</v>
      </c>
      <c r="AC22" s="312">
        <v>30.11814671814672</v>
      </c>
      <c r="AD22" s="312">
        <v>31.270597127739986</v>
      </c>
      <c r="AE22" s="312">
        <v>32.95631825273011</v>
      </c>
      <c r="AF22" s="312">
        <v>31.108327192336034</v>
      </c>
      <c r="AG22" s="312">
        <v>31.89264705882353</v>
      </c>
      <c r="AH22" s="312">
        <v>30.741417092768444</v>
      </c>
      <c r="AI22" s="312">
        <v>31.747261345852895</v>
      </c>
      <c r="AJ22" s="312">
        <v>29.581967213114755</v>
      </c>
      <c r="AK22" s="312">
        <v>30.472939217318903</v>
      </c>
      <c r="AL22" s="312">
        <v>30.55125100887813</v>
      </c>
      <c r="AM22" s="312">
        <v>28.37702265372168</v>
      </c>
      <c r="AN22" s="312">
        <v>29.30483870967742</v>
      </c>
      <c r="AO22" s="312">
        <v>30.327572663000787</v>
      </c>
      <c r="AP22" s="312">
        <v>29.666940114848238</v>
      </c>
      <c r="AQ22" s="312">
        <v>29.326340326340326</v>
      </c>
      <c r="AR22" s="312">
        <v>28.919152276295133</v>
      </c>
      <c r="AS22" s="312">
        <v>28.88272157564906</v>
      </c>
      <c r="AT22" s="312">
        <v>29.04376548307184</v>
      </c>
      <c r="AU22" s="312">
        <v>27.798180314309345</v>
      </c>
      <c r="AV22" s="312">
        <v>27.455555555555556</v>
      </c>
      <c r="AW22" s="312">
        <v>27.734119782214155</v>
      </c>
      <c r="AX22" s="312">
        <v>27.117011701170117</v>
      </c>
      <c r="AY22" s="312">
        <v>25.908256880733944</v>
      </c>
      <c r="AZ22" s="312">
        <v>24.785330948121647</v>
      </c>
      <c r="BA22" s="312">
        <v>26.476855895196508</v>
      </c>
      <c r="BB22" s="312">
        <v>26.426739926739927</v>
      </c>
      <c r="BC22" s="312">
        <v>24.92336103416436</v>
      </c>
      <c r="BD22" s="312">
        <v>24.426341463414634</v>
      </c>
      <c r="BE22" s="312">
        <v>24.94060475161987</v>
      </c>
      <c r="BF22" s="312">
        <v>25.66106719367589</v>
      </c>
      <c r="BG22" s="312">
        <v>25.168024439918533</v>
      </c>
      <c r="BH22" s="314">
        <v>25.333333333333332</v>
      </c>
      <c r="BI22" s="314">
        <v>25.630879345603272</v>
      </c>
      <c r="BJ22" s="314">
        <v>26.13835770528684</v>
      </c>
    </row>
    <row r="23" spans="1:62" ht="14.15" customHeight="1">
      <c r="A23" s="311" t="s">
        <v>2</v>
      </c>
      <c r="B23" s="311" t="s">
        <v>134</v>
      </c>
      <c r="C23" s="312">
        <v>10.644167758846658</v>
      </c>
      <c r="D23" s="312">
        <v>10.057109175453533</v>
      </c>
      <c r="E23" s="312">
        <v>10.681178142358869</v>
      </c>
      <c r="F23" s="312">
        <v>10.568124031007752</v>
      </c>
      <c r="G23" s="312">
        <v>10.816455296864156</v>
      </c>
      <c r="H23" s="312">
        <v>10.575476306790424</v>
      </c>
      <c r="I23" s="312">
        <v>12.308831337384225</v>
      </c>
      <c r="J23" s="312">
        <v>11.358168147641832</v>
      </c>
      <c r="K23" s="312">
        <v>10.164102564102564</v>
      </c>
      <c r="L23" s="312">
        <v>11.804547653604258</v>
      </c>
      <c r="M23" s="312">
        <v>10.925185138299893</v>
      </c>
      <c r="N23" s="312">
        <v>13.248885730895937</v>
      </c>
      <c r="O23" s="312">
        <v>11.358162327718224</v>
      </c>
      <c r="P23" s="312">
        <v>9.820770297945431</v>
      </c>
      <c r="Q23" s="312">
        <v>10.421774931381519</v>
      </c>
      <c r="R23" s="312">
        <v>10.721029540801403</v>
      </c>
      <c r="S23" s="312">
        <v>10.989242112897378</v>
      </c>
      <c r="T23" s="312">
        <v>10.37141393442623</v>
      </c>
      <c r="U23" s="312">
        <v>12.493094900849858</v>
      </c>
      <c r="V23" s="312">
        <v>11.541656575441996</v>
      </c>
      <c r="W23" s="312">
        <v>10.684721449329128</v>
      </c>
      <c r="X23" s="312">
        <v>11.283303303303303</v>
      </c>
      <c r="Y23" s="312">
        <v>10.417916018662519</v>
      </c>
      <c r="Z23" s="312">
        <v>11.558561897702</v>
      </c>
      <c r="AA23" s="312">
        <v>10.793119356752126</v>
      </c>
      <c r="AB23" s="312">
        <v>10.61519517300825</v>
      </c>
      <c r="AC23" s="312">
        <v>11.079372484982796</v>
      </c>
      <c r="AD23" s="312">
        <v>10.98503937007874</v>
      </c>
      <c r="AE23" s="312">
        <v>10.564710001166997</v>
      </c>
      <c r="AF23" s="312">
        <v>11.148500245861333</v>
      </c>
      <c r="AG23" s="312">
        <v>12.006240078822048</v>
      </c>
      <c r="AH23" s="312">
        <v>11.42375845185358</v>
      </c>
      <c r="AI23" s="312">
        <v>10.425950782997763</v>
      </c>
      <c r="AJ23" s="312">
        <v>10.637996896263578</v>
      </c>
      <c r="AK23" s="312">
        <v>10.781244491450732</v>
      </c>
      <c r="AL23" s="312">
        <v>11.603950530449563</v>
      </c>
      <c r="AM23" s="312">
        <v>10.244506974794946</v>
      </c>
      <c r="AN23" s="312">
        <v>10.684111510176159</v>
      </c>
      <c r="AO23" s="312">
        <v>11.786234727048537</v>
      </c>
      <c r="AP23" s="312">
        <v>10.96346928356685</v>
      </c>
      <c r="AQ23" s="312">
        <v>11.250697012802275</v>
      </c>
      <c r="AR23" s="312">
        <v>11.045109868821609</v>
      </c>
      <c r="AS23" s="312">
        <v>11.418454935622318</v>
      </c>
      <c r="AT23" s="312">
        <v>11.396498226950355</v>
      </c>
      <c r="AU23" s="312">
        <v>10.344680113275155</v>
      </c>
      <c r="AV23" s="312">
        <v>10.995706457262301</v>
      </c>
      <c r="AW23" s="312">
        <v>10.274121144989214</v>
      </c>
      <c r="AX23" s="312">
        <v>10.707391097357773</v>
      </c>
      <c r="AY23" s="312">
        <v>10.400856793145655</v>
      </c>
      <c r="AZ23" s="312">
        <v>9.783149723157715</v>
      </c>
      <c r="BA23" s="312">
        <v>10.335806325654042</v>
      </c>
      <c r="BB23" s="312">
        <v>10.312932109259888</v>
      </c>
      <c r="BC23" s="312">
        <v>11.57646405772967</v>
      </c>
      <c r="BD23" s="312">
        <v>10.62403559159768</v>
      </c>
      <c r="BE23" s="312">
        <v>10.951266723598064</v>
      </c>
      <c r="BF23" s="312">
        <v>10.942480790340285</v>
      </c>
      <c r="BG23" s="312">
        <v>10.578192579103119</v>
      </c>
      <c r="BH23" s="314">
        <v>10.80977636830882</v>
      </c>
      <c r="BI23" s="314">
        <v>10.382175991003654</v>
      </c>
      <c r="BJ23" s="314">
        <v>10.315481273636696</v>
      </c>
    </row>
    <row r="24" spans="1:62" s="363" customFormat="1" ht="14.15" customHeight="1">
      <c r="A24" s="311"/>
      <c r="B24" s="311" t="s">
        <v>354</v>
      </c>
      <c r="C24" s="312" t="s">
        <v>355</v>
      </c>
      <c r="D24" s="312" t="s">
        <v>355</v>
      </c>
      <c r="E24" s="312" t="s">
        <v>355</v>
      </c>
      <c r="F24" s="312" t="s">
        <v>355</v>
      </c>
      <c r="G24" s="312" t="s">
        <v>355</v>
      </c>
      <c r="H24" s="312" t="s">
        <v>355</v>
      </c>
      <c r="I24" s="312" t="s">
        <v>355</v>
      </c>
      <c r="J24" s="312" t="s">
        <v>355</v>
      </c>
      <c r="K24" s="312" t="s">
        <v>355</v>
      </c>
      <c r="L24" s="312" t="s">
        <v>355</v>
      </c>
      <c r="M24" s="312" t="s">
        <v>355</v>
      </c>
      <c r="N24" s="312" t="s">
        <v>355</v>
      </c>
      <c r="O24" s="312" t="s">
        <v>355</v>
      </c>
      <c r="P24" s="312" t="s">
        <v>355</v>
      </c>
      <c r="Q24" s="312" t="s">
        <v>355</v>
      </c>
      <c r="R24" s="312" t="s">
        <v>355</v>
      </c>
      <c r="S24" s="312" t="s">
        <v>355</v>
      </c>
      <c r="T24" s="312" t="s">
        <v>355</v>
      </c>
      <c r="U24" s="312" t="s">
        <v>355</v>
      </c>
      <c r="V24" s="312" t="s">
        <v>355</v>
      </c>
      <c r="W24" s="312" t="s">
        <v>355</v>
      </c>
      <c r="X24" s="312" t="s">
        <v>355</v>
      </c>
      <c r="Y24" s="312" t="s">
        <v>355</v>
      </c>
      <c r="Z24" s="312" t="s">
        <v>355</v>
      </c>
      <c r="AA24" s="312" t="s">
        <v>355</v>
      </c>
      <c r="AB24" s="312" t="s">
        <v>355</v>
      </c>
      <c r="AC24" s="312" t="s">
        <v>355</v>
      </c>
      <c r="AD24" s="312" t="s">
        <v>355</v>
      </c>
      <c r="AE24" s="312" t="s">
        <v>355</v>
      </c>
      <c r="AF24" s="312" t="s">
        <v>355</v>
      </c>
      <c r="AG24" s="312" t="s">
        <v>355</v>
      </c>
      <c r="AH24" s="312" t="s">
        <v>355</v>
      </c>
      <c r="AI24" s="312" t="s">
        <v>355</v>
      </c>
      <c r="AJ24" s="312" t="s">
        <v>355</v>
      </c>
      <c r="AK24" s="312" t="s">
        <v>355</v>
      </c>
      <c r="AL24" s="312" t="s">
        <v>355</v>
      </c>
      <c r="AM24" s="312" t="s">
        <v>355</v>
      </c>
      <c r="AN24" s="312" t="s">
        <v>355</v>
      </c>
      <c r="AO24" s="312" t="s">
        <v>355</v>
      </c>
      <c r="AP24" s="312" t="s">
        <v>355</v>
      </c>
      <c r="AQ24" s="312" t="s">
        <v>355</v>
      </c>
      <c r="AR24" s="312" t="s">
        <v>355</v>
      </c>
      <c r="AS24" s="312" t="s">
        <v>355</v>
      </c>
      <c r="AT24" s="312" t="s">
        <v>355</v>
      </c>
      <c r="AU24" s="312" t="s">
        <v>355</v>
      </c>
      <c r="AV24" s="312" t="s">
        <v>355</v>
      </c>
      <c r="AW24" s="312" t="s">
        <v>355</v>
      </c>
      <c r="AX24" s="312" t="s">
        <v>355</v>
      </c>
      <c r="AY24" s="312" t="s">
        <v>355</v>
      </c>
      <c r="AZ24" s="312" t="s">
        <v>355</v>
      </c>
      <c r="BA24" s="312" t="s">
        <v>355</v>
      </c>
      <c r="BB24" s="312" t="s">
        <v>355</v>
      </c>
      <c r="BC24" s="312" t="s">
        <v>355</v>
      </c>
      <c r="BD24" s="312" t="s">
        <v>355</v>
      </c>
      <c r="BE24" s="312" t="s">
        <v>355</v>
      </c>
      <c r="BF24" s="312" t="s">
        <v>355</v>
      </c>
      <c r="BG24" s="312" t="s">
        <v>355</v>
      </c>
      <c r="BH24" s="314" t="s">
        <v>355</v>
      </c>
      <c r="BI24" s="314" t="s">
        <v>355</v>
      </c>
      <c r="BJ24" s="314" t="s">
        <v>355</v>
      </c>
    </row>
    <row r="25" spans="1:62" ht="14.15" customHeight="1">
      <c r="A25" s="311" t="s">
        <v>2</v>
      </c>
      <c r="B25" s="311" t="s">
        <v>21</v>
      </c>
      <c r="C25" s="312">
        <v>15.284198645598194</v>
      </c>
      <c r="D25" s="312">
        <v>14.310989769660454</v>
      </c>
      <c r="E25" s="312">
        <v>15.31475234101586</v>
      </c>
      <c r="F25" s="312">
        <v>15.169929157345265</v>
      </c>
      <c r="G25" s="312">
        <v>15.616517145447157</v>
      </c>
      <c r="H25" s="312">
        <v>15.092356086819755</v>
      </c>
      <c r="I25" s="312">
        <v>16.2517471846675</v>
      </c>
      <c r="J25" s="312">
        <v>15.761119059940942</v>
      </c>
      <c r="K25" s="312">
        <v>14.980578084029514</v>
      </c>
      <c r="L25" s="312">
        <v>16.035309099328547</v>
      </c>
      <c r="M25" s="312">
        <v>15.482344419629383</v>
      </c>
      <c r="N25" s="312">
        <v>17.23379114080673</v>
      </c>
      <c r="O25" s="312">
        <v>15.956477551264422</v>
      </c>
      <c r="P25" s="312">
        <v>14.365022365022366</v>
      </c>
      <c r="Q25" s="312">
        <v>15.291287661297634</v>
      </c>
      <c r="R25" s="312">
        <v>15.084971098265896</v>
      </c>
      <c r="S25" s="312">
        <v>15.440569541890218</v>
      </c>
      <c r="T25" s="312">
        <v>14.661502909962342</v>
      </c>
      <c r="U25" s="312">
        <v>16.238386343320165</v>
      </c>
      <c r="V25" s="312">
        <v>15.491836494978564</v>
      </c>
      <c r="W25" s="312">
        <v>14.762276882263041</v>
      </c>
      <c r="X25" s="312">
        <v>15.239498873873874</v>
      </c>
      <c r="Y25" s="312">
        <v>14.673847960082183</v>
      </c>
      <c r="Z25" s="312">
        <v>15.624063034881662</v>
      </c>
      <c r="AA25" s="312">
        <v>15.404722798971148</v>
      </c>
      <c r="AB25" s="312">
        <v>14.516306983511154</v>
      </c>
      <c r="AC25" s="312">
        <v>15.756910641059681</v>
      </c>
      <c r="AD25" s="312">
        <v>15.444450734524045</v>
      </c>
      <c r="AE25" s="312">
        <v>15.536787869866039</v>
      </c>
      <c r="AF25" s="312">
        <v>15.602830516323223</v>
      </c>
      <c r="AG25" s="312">
        <v>16.07056366253634</v>
      </c>
      <c r="AH25" s="312">
        <v>15.567439686897599</v>
      </c>
      <c r="AI25" s="312">
        <v>15.18823385518591</v>
      </c>
      <c r="AJ25" s="312">
        <v>15.337081620669407</v>
      </c>
      <c r="AK25" s="312">
        <v>14.913605203023378</v>
      </c>
      <c r="AL25" s="312">
        <v>15.89026115663503</v>
      </c>
      <c r="AM25" s="312">
        <v>15.019770003923817</v>
      </c>
      <c r="AN25" s="312">
        <v>14.840919728527966</v>
      </c>
      <c r="AO25" s="312">
        <v>16.161553364369777</v>
      </c>
      <c r="AP25" s="312">
        <v>15.443037603681233</v>
      </c>
      <c r="AQ25" s="312">
        <v>15.793748191027497</v>
      </c>
      <c r="AR25" s="312">
        <v>15.399960023985608</v>
      </c>
      <c r="AS25" s="312">
        <v>15.562532873590088</v>
      </c>
      <c r="AT25" s="312">
        <v>15.544023256483321</v>
      </c>
      <c r="AU25" s="312">
        <v>15.089068588673054</v>
      </c>
      <c r="AV25" s="312">
        <v>15.323358343511895</v>
      </c>
      <c r="AW25" s="312">
        <v>15.075227453135495</v>
      </c>
      <c r="AX25" s="312">
        <v>15.235993617725864</v>
      </c>
      <c r="AY25" s="312">
        <v>15.23143050607943</v>
      </c>
      <c r="AZ25" s="312">
        <v>14.059617121711005</v>
      </c>
      <c r="BA25" s="312">
        <v>14.861349800471876</v>
      </c>
      <c r="BB25" s="312">
        <v>14.888315289536564</v>
      </c>
      <c r="BC25" s="312">
        <v>15.794692778747448</v>
      </c>
      <c r="BD25" s="312">
        <v>15.086276577051486</v>
      </c>
      <c r="BE25" s="312">
        <v>15.432876877966205</v>
      </c>
      <c r="BF25" s="312">
        <v>15.139588367150884</v>
      </c>
      <c r="BG25" s="312">
        <v>15.082591478845982</v>
      </c>
      <c r="BH25" s="314">
        <v>15.205997202471151</v>
      </c>
      <c r="BI25" s="314">
        <v>14.987084314080512</v>
      </c>
      <c r="BJ25" s="314">
        <v>15.010746075416733</v>
      </c>
    </row>
    <row r="26" spans="1:62" ht="29.15" customHeight="1">
      <c r="A26" s="402" t="s">
        <v>133</v>
      </c>
      <c r="B26" s="402"/>
      <c r="C26" s="402"/>
      <c r="D26" s="402"/>
      <c r="E26" s="402"/>
      <c r="F26" s="402"/>
      <c r="G26" s="402"/>
      <c r="H26" s="402"/>
      <c r="I26" s="402"/>
      <c r="J26" s="402"/>
      <c r="K26" s="402"/>
      <c r="L26" s="402"/>
      <c r="M26" s="402"/>
      <c r="N26" s="402"/>
      <c r="O26" s="402"/>
      <c r="P26" s="402"/>
      <c r="Q26" s="402"/>
      <c r="R26" s="402"/>
      <c r="S26" s="402"/>
      <c r="T26" s="402"/>
      <c r="U26" s="402"/>
      <c r="V26" s="402"/>
      <c r="W26" s="402"/>
      <c r="X26" s="402"/>
      <c r="Y26" s="402"/>
      <c r="Z26" s="402"/>
      <c r="AA26" s="402"/>
      <c r="AB26" s="402"/>
      <c r="AC26" s="402"/>
      <c r="AD26" s="402"/>
      <c r="AE26" s="402"/>
      <c r="AF26" s="402"/>
      <c r="AG26" s="402"/>
      <c r="AH26" s="402"/>
      <c r="AI26" s="402"/>
      <c r="AJ26" s="402"/>
      <c r="AK26" s="402"/>
      <c r="AL26" s="402"/>
      <c r="AM26" s="402"/>
      <c r="AN26" s="402"/>
      <c r="AO26" s="402"/>
      <c r="AP26" s="402"/>
      <c r="AQ26" s="402"/>
      <c r="AR26" s="402"/>
      <c r="AS26" s="402"/>
      <c r="AT26" s="402"/>
      <c r="AU26" s="402"/>
      <c r="AV26" s="402"/>
      <c r="AW26" s="402"/>
      <c r="AX26" s="402"/>
      <c r="AY26" s="402"/>
      <c r="AZ26" s="402"/>
      <c r="BA26" s="402"/>
      <c r="BB26" s="402"/>
      <c r="BC26" s="402"/>
      <c r="BD26" s="402"/>
      <c r="BE26" s="402"/>
      <c r="BF26" s="402"/>
      <c r="BG26" s="402"/>
      <c r="BH26" s="402"/>
      <c r="BI26" s="402"/>
      <c r="BJ26" s="402"/>
    </row>
    <row r="27" spans="1:62" ht="12" customHeight="1">
      <c r="A27" s="310"/>
      <c r="B27" s="310"/>
      <c r="C27" s="310"/>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10"/>
      <c r="AM27" s="310"/>
      <c r="AN27" s="310"/>
      <c r="AO27" s="310"/>
      <c r="AP27" s="310"/>
      <c r="AQ27" s="310"/>
      <c r="AR27" s="310"/>
      <c r="AS27" s="310"/>
      <c r="AT27" s="310"/>
      <c r="AU27" s="310"/>
      <c r="AV27" s="310"/>
      <c r="AW27" s="310"/>
      <c r="AX27" s="310"/>
      <c r="AY27" s="310"/>
      <c r="AZ27" s="310"/>
      <c r="BA27" s="310"/>
      <c r="BB27" s="310"/>
      <c r="BC27" s="310"/>
      <c r="BD27" s="310"/>
      <c r="BE27" s="310"/>
      <c r="BF27" s="310"/>
      <c r="BG27" s="310"/>
      <c r="BH27" s="310"/>
      <c r="BI27" s="310"/>
      <c r="BJ27" s="310"/>
    </row>
  </sheetData>
  <sheetProtection algorithmName="SHA-512" hashValue="1O+ibydkJf2ZlkrxHB0GLS2XX3S2bmwF/7IiCh3dXZy/0UqckEQ/VVFbVA/NTHrBEKZqxX/UruDON7ZYSQTP1w==" saltValue="q1Y0PkQ/M9kbzy+IYWyK3A==" spinCount="100000" sheet="1" objects="1" scenarios="1"/>
  <mergeCells count="10">
    <mergeCell ref="A9:BJ9"/>
    <mergeCell ref="A14:BJ14"/>
    <mergeCell ref="A20:BJ20"/>
    <mergeCell ref="A26:BJ26"/>
    <mergeCell ref="A1:BJ1"/>
    <mergeCell ref="A2:BJ2"/>
    <mergeCell ref="A4:B4"/>
    <mergeCell ref="C4:BJ4"/>
    <mergeCell ref="A5:B5"/>
    <mergeCell ref="C6:BJ6"/>
  </mergeCells>
  <printOptions/>
  <pageMargins left="0.05" right="0.05" top="0.5" bottom="0.5" header="0" footer="0"/>
  <pageSetup fitToHeight="1" fitToWidth="1" horizontalDpi="300" verticalDpi="30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21A38-8329-434C-8EDA-934B7CC29415}">
  <sheetPr>
    <tabColor theme="1"/>
    <pageSetUpPr fitToPage="1"/>
  </sheetPr>
  <dimension ref="A1:BJ27"/>
  <sheetViews>
    <sheetView workbookViewId="0" topLeftCell="A1">
      <selection activeCell="A3" sqref="A3"/>
    </sheetView>
  </sheetViews>
  <sheetFormatPr defaultColWidth="11.421875" defaultRowHeight="12" customHeight="1"/>
  <cols>
    <col min="1" max="1" width="43.7109375" style="273" bestFit="1" customWidth="1"/>
    <col min="2" max="2" width="30.7109375" style="273" bestFit="1" customWidth="1"/>
    <col min="3" max="62" width="10.7109375" style="273" bestFit="1" customWidth="1"/>
    <col min="63" max="16384" width="11.421875" style="273" customWidth="1"/>
  </cols>
  <sheetData>
    <row r="1" spans="1:62" ht="16" customHeight="1">
      <c r="A1" s="398" t="s">
        <v>323</v>
      </c>
      <c r="B1" s="399"/>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row>
    <row r="2" spans="1:62" ht="16" customHeight="1">
      <c r="A2" s="398" t="s">
        <v>359</v>
      </c>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L2" s="399"/>
      <c r="AM2" s="399"/>
      <c r="AN2" s="399"/>
      <c r="AO2" s="399"/>
      <c r="AP2" s="399"/>
      <c r="AQ2" s="399"/>
      <c r="AR2" s="399"/>
      <c r="AS2" s="399"/>
      <c r="AT2" s="399"/>
      <c r="AU2" s="399"/>
      <c r="AV2" s="399"/>
      <c r="AW2" s="399"/>
      <c r="AX2" s="399"/>
      <c r="AY2" s="399"/>
      <c r="AZ2" s="399"/>
      <c r="BA2" s="399"/>
      <c r="BB2" s="399"/>
      <c r="BC2" s="399"/>
      <c r="BD2" s="399"/>
      <c r="BE2" s="399"/>
      <c r="BF2" s="399"/>
      <c r="BG2" s="399"/>
      <c r="BH2" s="399"/>
      <c r="BI2" s="399"/>
      <c r="BJ2" s="399"/>
    </row>
    <row r="4" spans="1:62" ht="14.15" customHeight="1">
      <c r="A4" s="400" t="s">
        <v>2</v>
      </c>
      <c r="B4" s="400"/>
      <c r="C4" s="400" t="s">
        <v>205</v>
      </c>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row>
    <row r="5" spans="1:62" ht="14.15" customHeight="1">
      <c r="A5" s="400" t="s">
        <v>2</v>
      </c>
      <c r="B5" s="400"/>
      <c r="C5" s="272" t="s">
        <v>204</v>
      </c>
      <c r="D5" s="272" t="s">
        <v>203</v>
      </c>
      <c r="E5" s="272" t="s">
        <v>202</v>
      </c>
      <c r="F5" s="272" t="s">
        <v>201</v>
      </c>
      <c r="G5" s="272" t="s">
        <v>200</v>
      </c>
      <c r="H5" s="272" t="s">
        <v>199</v>
      </c>
      <c r="I5" s="272" t="s">
        <v>198</v>
      </c>
      <c r="J5" s="272" t="s">
        <v>197</v>
      </c>
      <c r="K5" s="272" t="s">
        <v>196</v>
      </c>
      <c r="L5" s="272" t="s">
        <v>195</v>
      </c>
      <c r="M5" s="272" t="s">
        <v>194</v>
      </c>
      <c r="N5" s="272" t="s">
        <v>193</v>
      </c>
      <c r="O5" s="272" t="s">
        <v>192</v>
      </c>
      <c r="P5" s="272" t="s">
        <v>191</v>
      </c>
      <c r="Q5" s="272" t="s">
        <v>190</v>
      </c>
      <c r="R5" s="272" t="s">
        <v>189</v>
      </c>
      <c r="S5" s="272" t="s">
        <v>188</v>
      </c>
      <c r="T5" s="272" t="s">
        <v>187</v>
      </c>
      <c r="U5" s="272" t="s">
        <v>186</v>
      </c>
      <c r="V5" s="272" t="s">
        <v>185</v>
      </c>
      <c r="W5" s="272" t="s">
        <v>184</v>
      </c>
      <c r="X5" s="272" t="s">
        <v>183</v>
      </c>
      <c r="Y5" s="272" t="s">
        <v>182</v>
      </c>
      <c r="Z5" s="272" t="s">
        <v>181</v>
      </c>
      <c r="AA5" s="272" t="s">
        <v>180</v>
      </c>
      <c r="AB5" s="272" t="s">
        <v>179</v>
      </c>
      <c r="AC5" s="272" t="s">
        <v>178</v>
      </c>
      <c r="AD5" s="272" t="s">
        <v>177</v>
      </c>
      <c r="AE5" s="272" t="s">
        <v>176</v>
      </c>
      <c r="AF5" s="272" t="s">
        <v>175</v>
      </c>
      <c r="AG5" s="272" t="s">
        <v>174</v>
      </c>
      <c r="AH5" s="272" t="s">
        <v>173</v>
      </c>
      <c r="AI5" s="272" t="s">
        <v>172</v>
      </c>
      <c r="AJ5" s="272" t="s">
        <v>171</v>
      </c>
      <c r="AK5" s="272" t="s">
        <v>170</v>
      </c>
      <c r="AL5" s="272" t="s">
        <v>169</v>
      </c>
      <c r="AM5" s="272" t="s">
        <v>168</v>
      </c>
      <c r="AN5" s="272" t="s">
        <v>167</v>
      </c>
      <c r="AO5" s="272" t="s">
        <v>166</v>
      </c>
      <c r="AP5" s="272" t="s">
        <v>165</v>
      </c>
      <c r="AQ5" s="272" t="s">
        <v>164</v>
      </c>
      <c r="AR5" s="272" t="s">
        <v>163</v>
      </c>
      <c r="AS5" s="272" t="s">
        <v>162</v>
      </c>
      <c r="AT5" s="272" t="s">
        <v>161</v>
      </c>
      <c r="AU5" s="272" t="s">
        <v>160</v>
      </c>
      <c r="AV5" s="272" t="s">
        <v>159</v>
      </c>
      <c r="AW5" s="272" t="s">
        <v>158</v>
      </c>
      <c r="AX5" s="272" t="s">
        <v>157</v>
      </c>
      <c r="AY5" s="272" t="s">
        <v>156</v>
      </c>
      <c r="AZ5" s="272" t="s">
        <v>155</v>
      </c>
      <c r="BA5" s="272" t="s">
        <v>154</v>
      </c>
      <c r="BB5" s="272" t="s">
        <v>153</v>
      </c>
      <c r="BC5" s="272" t="s">
        <v>152</v>
      </c>
      <c r="BD5" s="272" t="s">
        <v>151</v>
      </c>
      <c r="BE5" s="272" t="s">
        <v>150</v>
      </c>
      <c r="BF5" s="272" t="s">
        <v>149</v>
      </c>
      <c r="BG5" s="272" t="s">
        <v>148</v>
      </c>
      <c r="BH5" s="272" t="s">
        <v>147</v>
      </c>
      <c r="BI5" s="272" t="s">
        <v>146</v>
      </c>
      <c r="BJ5" s="272" t="s">
        <v>145</v>
      </c>
    </row>
    <row r="6" spans="1:62" ht="14.15" customHeight="1">
      <c r="A6" s="208" t="s">
        <v>144</v>
      </c>
      <c r="B6" s="208" t="s">
        <v>143</v>
      </c>
      <c r="C6" s="400" t="s">
        <v>2</v>
      </c>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row>
    <row r="7" spans="1:62" ht="14.15" customHeight="1">
      <c r="A7" s="315" t="s">
        <v>142</v>
      </c>
      <c r="B7" s="315" t="s">
        <v>141</v>
      </c>
      <c r="C7" s="316">
        <v>543203</v>
      </c>
      <c r="D7" s="316">
        <v>542490</v>
      </c>
      <c r="E7" s="316">
        <v>543067</v>
      </c>
      <c r="F7" s="316">
        <v>542949</v>
      </c>
      <c r="G7" s="316">
        <v>542092</v>
      </c>
      <c r="H7" s="316">
        <v>540637</v>
      </c>
      <c r="I7" s="316">
        <v>541416</v>
      </c>
      <c r="J7" s="316">
        <v>541287</v>
      </c>
      <c r="K7" s="316">
        <v>539220</v>
      </c>
      <c r="L7" s="316">
        <v>540274</v>
      </c>
      <c r="M7" s="316">
        <v>539655</v>
      </c>
      <c r="N7" s="316">
        <v>538342</v>
      </c>
      <c r="O7" s="316">
        <v>542791</v>
      </c>
      <c r="P7" s="316">
        <v>543202</v>
      </c>
      <c r="Q7" s="316">
        <v>546440</v>
      </c>
      <c r="R7" s="316">
        <v>546246</v>
      </c>
      <c r="S7" s="316">
        <v>544580</v>
      </c>
      <c r="T7" s="316">
        <v>541976</v>
      </c>
      <c r="U7" s="316">
        <v>542981</v>
      </c>
      <c r="V7" s="316">
        <v>542171</v>
      </c>
      <c r="W7" s="316">
        <v>542618</v>
      </c>
      <c r="X7" s="316">
        <v>542586</v>
      </c>
      <c r="Y7" s="316">
        <v>540059</v>
      </c>
      <c r="Z7" s="316">
        <v>541298</v>
      </c>
      <c r="AA7" s="316">
        <v>573306</v>
      </c>
      <c r="AB7" s="316">
        <v>586289</v>
      </c>
      <c r="AC7" s="316">
        <v>595961</v>
      </c>
      <c r="AD7" s="316">
        <v>604719</v>
      </c>
      <c r="AE7" s="316">
        <v>609696</v>
      </c>
      <c r="AF7" s="316">
        <v>615334</v>
      </c>
      <c r="AG7" s="316">
        <v>620670</v>
      </c>
      <c r="AH7" s="316">
        <v>624775</v>
      </c>
      <c r="AI7" s="316">
        <v>627686</v>
      </c>
      <c r="AJ7" s="316">
        <v>630467</v>
      </c>
      <c r="AK7" s="316">
        <v>630497</v>
      </c>
      <c r="AL7" s="316">
        <v>630317</v>
      </c>
      <c r="AM7" s="316">
        <v>647255</v>
      </c>
      <c r="AN7" s="316">
        <v>651496</v>
      </c>
      <c r="AO7" s="316">
        <v>655188</v>
      </c>
      <c r="AP7" s="316">
        <v>655533</v>
      </c>
      <c r="AQ7" s="316">
        <v>656346</v>
      </c>
      <c r="AR7" s="316">
        <v>658002</v>
      </c>
      <c r="AS7" s="316">
        <v>659043</v>
      </c>
      <c r="AT7" s="316">
        <v>662089</v>
      </c>
      <c r="AU7" s="316">
        <v>663005</v>
      </c>
      <c r="AV7" s="316">
        <v>663011</v>
      </c>
      <c r="AW7" s="316">
        <v>665367</v>
      </c>
      <c r="AX7" s="316">
        <v>668714</v>
      </c>
      <c r="AY7" s="316">
        <v>673534</v>
      </c>
      <c r="AZ7" s="316">
        <v>674620</v>
      </c>
      <c r="BA7" s="316">
        <v>675629</v>
      </c>
      <c r="BB7" s="316">
        <v>672697</v>
      </c>
      <c r="BC7" s="316">
        <v>671913</v>
      </c>
      <c r="BD7" s="316">
        <v>671235</v>
      </c>
      <c r="BE7" s="316">
        <v>671710</v>
      </c>
      <c r="BF7" s="316">
        <v>673678</v>
      </c>
      <c r="BG7" s="316">
        <v>672005</v>
      </c>
      <c r="BH7" s="316">
        <v>672201</v>
      </c>
      <c r="BI7" s="316">
        <v>674306</v>
      </c>
      <c r="BJ7" s="316">
        <v>675968</v>
      </c>
    </row>
    <row r="8" spans="1:62" ht="14.15" customHeight="1">
      <c r="A8" s="315" t="s">
        <v>2</v>
      </c>
      <c r="B8" s="315" t="s">
        <v>140</v>
      </c>
      <c r="C8" s="317"/>
      <c r="D8" s="317"/>
      <c r="E8" s="317"/>
      <c r="F8" s="317"/>
      <c r="G8" s="317"/>
      <c r="H8" s="317"/>
      <c r="I8" s="317"/>
      <c r="J8" s="317"/>
      <c r="K8" s="317"/>
      <c r="L8" s="317"/>
      <c r="M8" s="317"/>
      <c r="N8" s="317"/>
      <c r="O8" s="316">
        <v>-0.07584641469211562</v>
      </c>
      <c r="P8" s="316">
        <v>0.13124665892458864</v>
      </c>
      <c r="Q8" s="316">
        <v>0.6211020003056733</v>
      </c>
      <c r="R8" s="316">
        <v>0.6072393539724663</v>
      </c>
      <c r="S8" s="316">
        <v>0.45896268530065676</v>
      </c>
      <c r="T8" s="316">
        <v>0.24767080314518353</v>
      </c>
      <c r="U8" s="316">
        <v>0.2890568435362173</v>
      </c>
      <c r="V8" s="316">
        <v>0.16331447088142603</v>
      </c>
      <c r="W8" s="316">
        <v>0.63016950409851</v>
      </c>
      <c r="X8" s="316">
        <v>0.427931012782401</v>
      </c>
      <c r="Y8" s="316">
        <v>0.07486264372609241</v>
      </c>
      <c r="Z8" s="316">
        <v>0.5490933272900955</v>
      </c>
      <c r="AA8" s="316">
        <v>5.621869190904039</v>
      </c>
      <c r="AB8" s="316">
        <v>7.932040014580211</v>
      </c>
      <c r="AC8" s="316">
        <v>9.062477124661438</v>
      </c>
      <c r="AD8" s="316">
        <v>10.704517744752362</v>
      </c>
      <c r="AE8" s="316">
        <v>11.95710455764074</v>
      </c>
      <c r="AF8" s="316">
        <v>13.53528569530753</v>
      </c>
      <c r="AG8" s="316">
        <v>14.3078671261057</v>
      </c>
      <c r="AH8" s="316">
        <v>15.235783544306125</v>
      </c>
      <c r="AI8" s="316">
        <v>15.677327327880764</v>
      </c>
      <c r="AJ8" s="316">
        <v>16.196695086124603</v>
      </c>
      <c r="AK8" s="316">
        <v>16.74594812788972</v>
      </c>
      <c r="AL8" s="316">
        <v>16.44546996294094</v>
      </c>
      <c r="AM8" s="316">
        <v>12.89869633319729</v>
      </c>
      <c r="AN8" s="316">
        <v>11.121989326083215</v>
      </c>
      <c r="AO8" s="316">
        <v>9.938066417097758</v>
      </c>
      <c r="AP8" s="316">
        <v>8.402911104165733</v>
      </c>
      <c r="AQ8" s="316">
        <v>7.651354117461806</v>
      </c>
      <c r="AR8" s="316">
        <v>6.934120331397264</v>
      </c>
      <c r="AS8" s="316">
        <v>6.182512446227473</v>
      </c>
      <c r="AT8" s="316">
        <v>5.972390060421762</v>
      </c>
      <c r="AU8" s="316">
        <v>5.626858014994762</v>
      </c>
      <c r="AV8" s="316">
        <v>5.161887933864895</v>
      </c>
      <c r="AW8" s="316">
        <v>5.530557639449518</v>
      </c>
      <c r="AX8" s="316">
        <v>6.091696717683326</v>
      </c>
      <c r="AY8" s="316">
        <v>4.060069060880189</v>
      </c>
      <c r="AZ8" s="316">
        <v>3.5493694512322316</v>
      </c>
      <c r="BA8" s="316">
        <v>3.1198678852482065</v>
      </c>
      <c r="BB8" s="316">
        <v>2.618327376348706</v>
      </c>
      <c r="BC8" s="316">
        <v>2.3717673300363007</v>
      </c>
      <c r="BD8" s="316">
        <v>2.0110881121941926</v>
      </c>
      <c r="BE8" s="316">
        <v>1.9220293668243293</v>
      </c>
      <c r="BF8" s="316">
        <v>1.7503689081075136</v>
      </c>
      <c r="BG8" s="316">
        <v>1.357455826124987</v>
      </c>
      <c r="BH8" s="316">
        <v>1.3861006830957479</v>
      </c>
      <c r="BI8" s="316">
        <v>1.3434690929968074</v>
      </c>
      <c r="BJ8" s="316">
        <v>1.0847686753978625</v>
      </c>
    </row>
    <row r="9" spans="1:62" ht="29.15" customHeight="1">
      <c r="A9" s="401" t="s">
        <v>133</v>
      </c>
      <c r="B9" s="401"/>
      <c r="C9" s="401"/>
      <c r="D9" s="401"/>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1"/>
      <c r="AY9" s="401"/>
      <c r="AZ9" s="401"/>
      <c r="BA9" s="401"/>
      <c r="BB9" s="401"/>
      <c r="BC9" s="401"/>
      <c r="BD9" s="401"/>
      <c r="BE9" s="401"/>
      <c r="BF9" s="401"/>
      <c r="BG9" s="401"/>
      <c r="BH9" s="401"/>
      <c r="BI9" s="401"/>
      <c r="BJ9" s="401"/>
    </row>
    <row r="10" spans="1:62" ht="14.15" customHeight="1">
      <c r="A10" s="206" t="s">
        <v>138</v>
      </c>
      <c r="B10" s="206" t="s">
        <v>135</v>
      </c>
      <c r="C10" s="318">
        <v>4460</v>
      </c>
      <c r="D10" s="318">
        <v>4345</v>
      </c>
      <c r="E10" s="318">
        <v>4300</v>
      </c>
      <c r="F10" s="205">
        <v>4488</v>
      </c>
      <c r="G10" s="318">
        <v>4307</v>
      </c>
      <c r="H10" s="318">
        <v>4055</v>
      </c>
      <c r="I10" s="318">
        <v>4261</v>
      </c>
      <c r="J10" s="318">
        <v>4270</v>
      </c>
      <c r="K10" s="318">
        <v>4201</v>
      </c>
      <c r="L10" s="318">
        <v>4371</v>
      </c>
      <c r="M10" s="318">
        <v>4070</v>
      </c>
      <c r="N10" s="205">
        <v>3968</v>
      </c>
      <c r="O10" s="205">
        <v>4062</v>
      </c>
      <c r="P10" s="318">
        <v>4031</v>
      </c>
      <c r="Q10" s="205">
        <v>4239</v>
      </c>
      <c r="R10" s="205">
        <v>4301</v>
      </c>
      <c r="S10" s="205">
        <v>4171</v>
      </c>
      <c r="T10" s="205">
        <v>4095</v>
      </c>
      <c r="U10" s="205">
        <v>4328</v>
      </c>
      <c r="V10" s="205">
        <v>4202</v>
      </c>
      <c r="W10" s="205">
        <v>4285</v>
      </c>
      <c r="X10" s="205">
        <v>4500</v>
      </c>
      <c r="Y10" s="318">
        <v>4128</v>
      </c>
      <c r="Z10" s="205">
        <v>4076</v>
      </c>
      <c r="AA10" s="318">
        <v>3937</v>
      </c>
      <c r="AB10" s="205">
        <v>3896</v>
      </c>
      <c r="AC10" s="205">
        <v>4143</v>
      </c>
      <c r="AD10" s="205">
        <v>4352</v>
      </c>
      <c r="AE10" s="205">
        <v>4120</v>
      </c>
      <c r="AF10" s="205">
        <v>4181</v>
      </c>
      <c r="AG10" s="205">
        <v>4318</v>
      </c>
      <c r="AH10" s="205">
        <v>4250</v>
      </c>
      <c r="AI10" s="205">
        <v>4240</v>
      </c>
      <c r="AJ10" s="205">
        <v>4373</v>
      </c>
      <c r="AK10" s="205">
        <v>4080</v>
      </c>
      <c r="AL10" s="205">
        <v>4021</v>
      </c>
      <c r="AM10" s="205">
        <v>4199</v>
      </c>
      <c r="AN10" s="205">
        <v>4181</v>
      </c>
      <c r="AO10" s="205">
        <v>4184</v>
      </c>
      <c r="AP10" s="205">
        <v>4187</v>
      </c>
      <c r="AQ10" s="205">
        <v>4179</v>
      </c>
      <c r="AR10" s="205">
        <v>4180</v>
      </c>
      <c r="AS10" s="205">
        <v>3972</v>
      </c>
      <c r="AT10" s="318">
        <v>4270</v>
      </c>
      <c r="AU10" s="318">
        <v>4106</v>
      </c>
      <c r="AV10" s="205">
        <v>4114</v>
      </c>
      <c r="AW10" s="318">
        <v>4075</v>
      </c>
      <c r="AX10" s="205">
        <v>3854</v>
      </c>
      <c r="AY10" s="205">
        <v>3909</v>
      </c>
      <c r="AZ10" s="205">
        <v>3941</v>
      </c>
      <c r="BA10" s="205">
        <v>4092</v>
      </c>
      <c r="BB10" s="205">
        <v>3879</v>
      </c>
      <c r="BC10" s="205">
        <v>4243</v>
      </c>
      <c r="BD10" s="205">
        <v>3910</v>
      </c>
      <c r="BE10" s="205">
        <v>3965</v>
      </c>
      <c r="BF10" s="205">
        <v>4157</v>
      </c>
      <c r="BG10" s="205">
        <v>4114</v>
      </c>
      <c r="BH10" s="205">
        <v>4378</v>
      </c>
      <c r="BI10" s="205">
        <v>4187</v>
      </c>
      <c r="BJ10" s="205">
        <v>3871</v>
      </c>
    </row>
    <row r="11" spans="1:62" ht="14.15" customHeight="1">
      <c r="A11" s="206" t="s">
        <v>2</v>
      </c>
      <c r="B11" s="206" t="s">
        <v>87</v>
      </c>
      <c r="C11" s="318">
        <v>3993</v>
      </c>
      <c r="D11" s="318">
        <v>3769</v>
      </c>
      <c r="E11" s="318">
        <v>3764</v>
      </c>
      <c r="F11" s="205">
        <v>3955</v>
      </c>
      <c r="G11" s="205">
        <v>3768</v>
      </c>
      <c r="H11" s="205">
        <v>3306</v>
      </c>
      <c r="I11" s="205">
        <v>3848</v>
      </c>
      <c r="J11" s="205">
        <v>3688</v>
      </c>
      <c r="K11" s="205">
        <v>3562</v>
      </c>
      <c r="L11" s="205">
        <v>3775</v>
      </c>
      <c r="M11" s="205">
        <v>3366</v>
      </c>
      <c r="N11" s="205">
        <v>3023</v>
      </c>
      <c r="O11" s="205">
        <v>3294</v>
      </c>
      <c r="P11" s="205">
        <v>3221</v>
      </c>
      <c r="Q11" s="205">
        <v>3286</v>
      </c>
      <c r="R11" s="205">
        <v>3491</v>
      </c>
      <c r="S11" s="205">
        <v>3088</v>
      </c>
      <c r="T11" s="205">
        <v>2891</v>
      </c>
      <c r="U11" s="205">
        <v>2968</v>
      </c>
      <c r="V11" s="205">
        <v>2859</v>
      </c>
      <c r="W11" s="205">
        <v>2956</v>
      </c>
      <c r="X11" s="205">
        <v>2959</v>
      </c>
      <c r="Y11" s="318">
        <v>2824</v>
      </c>
      <c r="Z11" s="205">
        <v>2736</v>
      </c>
      <c r="AA11" s="318">
        <v>2733</v>
      </c>
      <c r="AB11" s="205">
        <v>2546</v>
      </c>
      <c r="AC11" s="205">
        <v>2511</v>
      </c>
      <c r="AD11" s="205">
        <v>2846</v>
      </c>
      <c r="AE11" s="205">
        <v>2708</v>
      </c>
      <c r="AF11" s="205">
        <v>2754</v>
      </c>
      <c r="AG11" s="205">
        <v>2834</v>
      </c>
      <c r="AH11" s="205">
        <v>2744</v>
      </c>
      <c r="AI11" s="205">
        <v>2835</v>
      </c>
      <c r="AJ11" s="205">
        <v>2846</v>
      </c>
      <c r="AK11" s="205">
        <v>2723</v>
      </c>
      <c r="AL11" s="205">
        <v>2607</v>
      </c>
      <c r="AM11" s="205">
        <v>2667</v>
      </c>
      <c r="AN11" s="205">
        <v>2633</v>
      </c>
      <c r="AO11" s="205">
        <v>2684</v>
      </c>
      <c r="AP11" s="205">
        <v>2764</v>
      </c>
      <c r="AQ11" s="205">
        <v>2710</v>
      </c>
      <c r="AR11" s="205">
        <v>2647</v>
      </c>
      <c r="AS11" s="205">
        <v>2723</v>
      </c>
      <c r="AT11" s="205">
        <v>2795</v>
      </c>
      <c r="AU11" s="205">
        <v>2764</v>
      </c>
      <c r="AV11" s="205">
        <v>2761</v>
      </c>
      <c r="AW11" s="205">
        <v>2637</v>
      </c>
      <c r="AX11" s="205">
        <v>2536</v>
      </c>
      <c r="AY11" s="205">
        <v>2678</v>
      </c>
      <c r="AZ11" s="205">
        <v>2614</v>
      </c>
      <c r="BA11" s="205">
        <v>2544</v>
      </c>
      <c r="BB11" s="205">
        <v>2524</v>
      </c>
      <c r="BC11" s="205">
        <v>2573</v>
      </c>
      <c r="BD11" s="205">
        <v>2443</v>
      </c>
      <c r="BE11" s="205">
        <v>2421</v>
      </c>
      <c r="BF11" s="205">
        <v>2657</v>
      </c>
      <c r="BG11" s="205">
        <v>2801</v>
      </c>
      <c r="BH11" s="205">
        <v>2672</v>
      </c>
      <c r="BI11" s="205">
        <v>3702</v>
      </c>
      <c r="BJ11" s="205">
        <v>2398</v>
      </c>
    </row>
    <row r="12" spans="1:62" ht="14.15" customHeight="1">
      <c r="A12" s="206" t="s">
        <v>2</v>
      </c>
      <c r="B12" s="206" t="s">
        <v>134</v>
      </c>
      <c r="C12" s="318">
        <v>9019</v>
      </c>
      <c r="D12" s="318">
        <v>8847</v>
      </c>
      <c r="E12" s="318">
        <v>8920</v>
      </c>
      <c r="F12" s="205">
        <v>9383</v>
      </c>
      <c r="G12" s="205">
        <v>9267</v>
      </c>
      <c r="H12" s="205">
        <v>9319</v>
      </c>
      <c r="I12" s="205">
        <v>9597</v>
      </c>
      <c r="J12" s="205">
        <v>9580</v>
      </c>
      <c r="K12" s="205">
        <v>9060</v>
      </c>
      <c r="L12" s="205">
        <v>9402</v>
      </c>
      <c r="M12" s="205">
        <v>8728</v>
      </c>
      <c r="N12" s="205">
        <v>8578</v>
      </c>
      <c r="O12" s="205">
        <v>9021</v>
      </c>
      <c r="P12" s="318">
        <v>8856</v>
      </c>
      <c r="Q12" s="205">
        <v>9373</v>
      </c>
      <c r="R12" s="205">
        <v>9389</v>
      </c>
      <c r="S12" s="205">
        <v>9143</v>
      </c>
      <c r="T12" s="205">
        <v>9617</v>
      </c>
      <c r="U12" s="205">
        <v>9397</v>
      </c>
      <c r="V12" s="205">
        <v>9145</v>
      </c>
      <c r="W12" s="205">
        <v>8865</v>
      </c>
      <c r="X12" s="205">
        <v>9143</v>
      </c>
      <c r="Y12" s="318">
        <v>8599</v>
      </c>
      <c r="Z12" s="205">
        <v>8549</v>
      </c>
      <c r="AA12" s="318">
        <v>8916</v>
      </c>
      <c r="AB12" s="205">
        <v>8819</v>
      </c>
      <c r="AC12" s="205">
        <v>9405</v>
      </c>
      <c r="AD12" s="205">
        <v>9512</v>
      </c>
      <c r="AE12" s="205">
        <v>9006</v>
      </c>
      <c r="AF12" s="205">
        <v>9675</v>
      </c>
      <c r="AG12" s="205">
        <v>9931</v>
      </c>
      <c r="AH12" s="205">
        <v>9509</v>
      </c>
      <c r="AI12" s="205">
        <v>9517</v>
      </c>
      <c r="AJ12" s="205">
        <v>9351</v>
      </c>
      <c r="AK12" s="205">
        <v>9146</v>
      </c>
      <c r="AL12" s="205">
        <v>9163</v>
      </c>
      <c r="AM12" s="205">
        <v>9273</v>
      </c>
      <c r="AN12" s="205">
        <v>9384</v>
      </c>
      <c r="AO12" s="205">
        <v>9602</v>
      </c>
      <c r="AP12" s="205">
        <v>9485</v>
      </c>
      <c r="AQ12" s="205">
        <v>9374</v>
      </c>
      <c r="AR12" s="205">
        <v>9645</v>
      </c>
      <c r="AS12" s="205">
        <v>9172</v>
      </c>
      <c r="AT12" s="318">
        <v>9779</v>
      </c>
      <c r="AU12" s="318">
        <v>9399</v>
      </c>
      <c r="AV12" s="205">
        <v>9145</v>
      </c>
      <c r="AW12" s="318">
        <v>9334</v>
      </c>
      <c r="AX12" s="205">
        <v>9293</v>
      </c>
      <c r="AY12" s="205">
        <v>9792</v>
      </c>
      <c r="AZ12" s="205">
        <v>9424</v>
      </c>
      <c r="BA12" s="205">
        <v>10078</v>
      </c>
      <c r="BB12" s="205">
        <v>9646</v>
      </c>
      <c r="BC12" s="205">
        <v>9796</v>
      </c>
      <c r="BD12" s="205">
        <v>9947</v>
      </c>
      <c r="BE12" s="205">
        <v>9682</v>
      </c>
      <c r="BF12" s="205">
        <v>10042</v>
      </c>
      <c r="BG12" s="205">
        <v>9845</v>
      </c>
      <c r="BH12" s="205">
        <v>10104</v>
      </c>
      <c r="BI12" s="205">
        <v>8933</v>
      </c>
      <c r="BJ12" s="205">
        <v>9381</v>
      </c>
    </row>
    <row r="13" spans="1:62" ht="14.15" customHeight="1">
      <c r="A13" s="206" t="s">
        <v>2</v>
      </c>
      <c r="B13" s="206" t="s">
        <v>21</v>
      </c>
      <c r="C13" s="318">
        <v>17237</v>
      </c>
      <c r="D13" s="318">
        <v>16740</v>
      </c>
      <c r="E13" s="318">
        <v>16757</v>
      </c>
      <c r="F13" s="205">
        <v>17562</v>
      </c>
      <c r="G13" s="205">
        <v>17100</v>
      </c>
      <c r="H13" s="205">
        <v>16461</v>
      </c>
      <c r="I13" s="205">
        <v>17441</v>
      </c>
      <c r="J13" s="205">
        <v>17299</v>
      </c>
      <c r="K13" s="205">
        <v>16580</v>
      </c>
      <c r="L13" s="205">
        <v>17269</v>
      </c>
      <c r="M13" s="205">
        <v>15958</v>
      </c>
      <c r="N13" s="205">
        <v>15373</v>
      </c>
      <c r="O13" s="205">
        <v>16157</v>
      </c>
      <c r="P13" s="318">
        <v>15930</v>
      </c>
      <c r="Q13" s="205">
        <v>16680</v>
      </c>
      <c r="R13" s="205">
        <v>16992</v>
      </c>
      <c r="S13" s="205">
        <v>16191</v>
      </c>
      <c r="T13" s="205">
        <v>16423</v>
      </c>
      <c r="U13" s="205">
        <v>16483</v>
      </c>
      <c r="V13" s="205">
        <v>16006</v>
      </c>
      <c r="W13" s="205">
        <v>15909</v>
      </c>
      <c r="X13" s="205">
        <v>16400</v>
      </c>
      <c r="Y13" s="318">
        <v>15377</v>
      </c>
      <c r="Z13" s="205">
        <v>15208</v>
      </c>
      <c r="AA13" s="318">
        <v>15410</v>
      </c>
      <c r="AB13" s="205">
        <v>15113</v>
      </c>
      <c r="AC13" s="205">
        <v>15888</v>
      </c>
      <c r="AD13" s="205">
        <v>16428</v>
      </c>
      <c r="AE13" s="205">
        <v>15677</v>
      </c>
      <c r="AF13" s="205">
        <v>16438</v>
      </c>
      <c r="AG13" s="205">
        <v>16892</v>
      </c>
      <c r="AH13" s="205">
        <v>16296</v>
      </c>
      <c r="AI13" s="205">
        <v>16375</v>
      </c>
      <c r="AJ13" s="205">
        <v>16358</v>
      </c>
      <c r="AK13" s="205">
        <v>15783</v>
      </c>
      <c r="AL13" s="205">
        <v>15617</v>
      </c>
      <c r="AM13" s="205">
        <v>15994</v>
      </c>
      <c r="AN13" s="205">
        <v>16065</v>
      </c>
      <c r="AO13" s="205">
        <v>16319</v>
      </c>
      <c r="AP13" s="205">
        <v>16229</v>
      </c>
      <c r="AQ13" s="205">
        <v>16070</v>
      </c>
      <c r="AR13" s="205">
        <v>16263</v>
      </c>
      <c r="AS13" s="205">
        <v>15698</v>
      </c>
      <c r="AT13" s="318">
        <v>16623</v>
      </c>
      <c r="AU13" s="318">
        <v>16086</v>
      </c>
      <c r="AV13" s="205">
        <v>15841</v>
      </c>
      <c r="AW13" s="318">
        <v>15907</v>
      </c>
      <c r="AX13" s="205">
        <v>15494</v>
      </c>
      <c r="AY13" s="205">
        <v>16197</v>
      </c>
      <c r="AZ13" s="205">
        <v>15794</v>
      </c>
      <c r="BA13" s="205">
        <v>16531</v>
      </c>
      <c r="BB13" s="205">
        <v>15876</v>
      </c>
      <c r="BC13" s="205">
        <v>16199</v>
      </c>
      <c r="BD13" s="205">
        <v>16134</v>
      </c>
      <c r="BE13" s="205">
        <v>15911</v>
      </c>
      <c r="BF13" s="205">
        <v>16582</v>
      </c>
      <c r="BG13" s="205">
        <v>16311</v>
      </c>
      <c r="BH13" s="205">
        <v>16676</v>
      </c>
      <c r="BI13" s="205">
        <v>16377</v>
      </c>
      <c r="BJ13" s="205">
        <v>15460</v>
      </c>
    </row>
    <row r="14" spans="1:62" ht="29.15" customHeight="1">
      <c r="A14" s="401" t="s">
        <v>133</v>
      </c>
      <c r="B14" s="401"/>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1"/>
      <c r="AI14" s="401"/>
      <c r="AJ14" s="401"/>
      <c r="AK14" s="401"/>
      <c r="AL14" s="401"/>
      <c r="AM14" s="401"/>
      <c r="AN14" s="401"/>
      <c r="AO14" s="401"/>
      <c r="AP14" s="401"/>
      <c r="AQ14" s="401"/>
      <c r="AR14" s="401"/>
      <c r="AS14" s="401"/>
      <c r="AT14" s="401"/>
      <c r="AU14" s="401"/>
      <c r="AV14" s="401"/>
      <c r="AW14" s="401"/>
      <c r="AX14" s="401"/>
      <c r="AY14" s="401"/>
      <c r="AZ14" s="401"/>
      <c r="BA14" s="401"/>
      <c r="BB14" s="401"/>
      <c r="BC14" s="401"/>
      <c r="BD14" s="401"/>
      <c r="BE14" s="401"/>
      <c r="BF14" s="401"/>
      <c r="BG14" s="401"/>
      <c r="BH14" s="401"/>
      <c r="BI14" s="401"/>
      <c r="BJ14" s="401"/>
    </row>
    <row r="15" spans="1:62" ht="14.15" customHeight="1">
      <c r="A15" s="206" t="s">
        <v>137</v>
      </c>
      <c r="B15" s="206" t="s">
        <v>135</v>
      </c>
      <c r="C15" s="318">
        <v>50600</v>
      </c>
      <c r="D15" s="318">
        <v>46266</v>
      </c>
      <c r="E15" s="318">
        <v>48452</v>
      </c>
      <c r="F15" s="205">
        <v>47167</v>
      </c>
      <c r="G15" s="318">
        <v>49194</v>
      </c>
      <c r="H15" s="318">
        <v>44585</v>
      </c>
      <c r="I15" s="318">
        <v>48365</v>
      </c>
      <c r="J15" s="318">
        <v>50249</v>
      </c>
      <c r="K15" s="318">
        <v>48948</v>
      </c>
      <c r="L15" s="318">
        <v>51441</v>
      </c>
      <c r="M15" s="318">
        <v>46169</v>
      </c>
      <c r="N15" s="205">
        <v>46641</v>
      </c>
      <c r="O15" s="205">
        <v>47502</v>
      </c>
      <c r="P15" s="318">
        <v>43008</v>
      </c>
      <c r="Q15" s="205">
        <v>46927</v>
      </c>
      <c r="R15" s="205">
        <v>49137</v>
      </c>
      <c r="S15" s="205">
        <v>48126</v>
      </c>
      <c r="T15" s="205">
        <v>47149</v>
      </c>
      <c r="U15" s="205">
        <v>50754</v>
      </c>
      <c r="V15" s="205">
        <v>50119</v>
      </c>
      <c r="W15" s="205">
        <v>49906</v>
      </c>
      <c r="X15" s="205">
        <v>52632</v>
      </c>
      <c r="Y15" s="318">
        <v>47285</v>
      </c>
      <c r="Z15" s="205">
        <v>49717</v>
      </c>
      <c r="AA15" s="318">
        <v>43534</v>
      </c>
      <c r="AB15" s="205">
        <v>44574</v>
      </c>
      <c r="AC15" s="205">
        <v>49164</v>
      </c>
      <c r="AD15" s="205">
        <v>50914</v>
      </c>
      <c r="AE15" s="205">
        <v>49704</v>
      </c>
      <c r="AF15" s="205">
        <v>51440</v>
      </c>
      <c r="AG15" s="205">
        <v>52456</v>
      </c>
      <c r="AH15" s="205">
        <v>52933</v>
      </c>
      <c r="AI15" s="205">
        <v>50634</v>
      </c>
      <c r="AJ15" s="205">
        <v>53044</v>
      </c>
      <c r="AK15" s="205">
        <v>49958</v>
      </c>
      <c r="AL15" s="205">
        <v>49452</v>
      </c>
      <c r="AM15" s="205">
        <v>50101</v>
      </c>
      <c r="AN15" s="205">
        <v>50181</v>
      </c>
      <c r="AO15" s="205">
        <v>51177</v>
      </c>
      <c r="AP15" s="205">
        <v>51282</v>
      </c>
      <c r="AQ15" s="205">
        <v>51234</v>
      </c>
      <c r="AR15" s="205">
        <v>49683</v>
      </c>
      <c r="AS15" s="205">
        <v>48632</v>
      </c>
      <c r="AT15" s="318">
        <v>52583</v>
      </c>
      <c r="AU15" s="318">
        <v>51048</v>
      </c>
      <c r="AV15" s="205">
        <v>52285</v>
      </c>
      <c r="AW15" s="318">
        <v>51548</v>
      </c>
      <c r="AX15" s="205">
        <v>50842</v>
      </c>
      <c r="AY15" s="205">
        <v>53049</v>
      </c>
      <c r="AZ15" s="205">
        <v>51309</v>
      </c>
      <c r="BA15" s="205">
        <v>55324</v>
      </c>
      <c r="BB15" s="205">
        <v>51766</v>
      </c>
      <c r="BC15" s="205">
        <v>55709</v>
      </c>
      <c r="BD15" s="205">
        <v>53848</v>
      </c>
      <c r="BE15" s="205">
        <v>58092</v>
      </c>
      <c r="BF15" s="205">
        <v>60259</v>
      </c>
      <c r="BG15" s="205">
        <v>57770</v>
      </c>
      <c r="BH15" s="205">
        <v>61985</v>
      </c>
      <c r="BI15" s="205">
        <v>59642</v>
      </c>
      <c r="BJ15" s="205">
        <v>55794</v>
      </c>
    </row>
    <row r="16" spans="1:62" ht="14.15" customHeight="1">
      <c r="A16" s="206" t="s">
        <v>2</v>
      </c>
      <c r="B16" s="206" t="s">
        <v>87</v>
      </c>
      <c r="C16" s="318">
        <v>70532</v>
      </c>
      <c r="D16" s="318">
        <v>64318</v>
      </c>
      <c r="E16" s="318">
        <v>67362</v>
      </c>
      <c r="F16" s="205">
        <v>68425</v>
      </c>
      <c r="G16" s="205">
        <v>67864</v>
      </c>
      <c r="H16" s="205">
        <v>56270</v>
      </c>
      <c r="I16" s="205">
        <v>67407</v>
      </c>
      <c r="J16" s="205">
        <v>66687</v>
      </c>
      <c r="K16" s="205">
        <v>61709</v>
      </c>
      <c r="L16" s="205">
        <v>63703</v>
      </c>
      <c r="M16" s="205">
        <v>59151</v>
      </c>
      <c r="N16" s="205">
        <v>52983</v>
      </c>
      <c r="O16" s="205">
        <v>59976</v>
      </c>
      <c r="P16" s="205">
        <v>57107</v>
      </c>
      <c r="Q16" s="205">
        <v>63786</v>
      </c>
      <c r="R16" s="205">
        <v>61650</v>
      </c>
      <c r="S16" s="205">
        <v>58262</v>
      </c>
      <c r="T16" s="205">
        <v>54629</v>
      </c>
      <c r="U16" s="205">
        <v>60428</v>
      </c>
      <c r="V16" s="205">
        <v>61370</v>
      </c>
      <c r="W16" s="205">
        <v>60094</v>
      </c>
      <c r="X16" s="205">
        <v>61180</v>
      </c>
      <c r="Y16" s="318">
        <v>55271</v>
      </c>
      <c r="Z16" s="205">
        <v>57297</v>
      </c>
      <c r="AA16" s="318">
        <v>53803</v>
      </c>
      <c r="AB16" s="205">
        <v>47817</v>
      </c>
      <c r="AC16" s="205">
        <v>49399</v>
      </c>
      <c r="AD16" s="205">
        <v>55897</v>
      </c>
      <c r="AE16" s="205">
        <v>50993</v>
      </c>
      <c r="AF16" s="205">
        <v>52374</v>
      </c>
      <c r="AG16" s="205">
        <v>58160</v>
      </c>
      <c r="AH16" s="205">
        <v>56074</v>
      </c>
      <c r="AI16" s="205">
        <v>57231</v>
      </c>
      <c r="AJ16" s="205">
        <v>58908</v>
      </c>
      <c r="AK16" s="205">
        <v>56272</v>
      </c>
      <c r="AL16" s="205">
        <v>55608</v>
      </c>
      <c r="AM16" s="205">
        <v>56157</v>
      </c>
      <c r="AN16" s="205">
        <v>56514</v>
      </c>
      <c r="AO16" s="205">
        <v>68753</v>
      </c>
      <c r="AP16" s="205">
        <v>56223</v>
      </c>
      <c r="AQ16" s="205">
        <v>56601</v>
      </c>
      <c r="AR16" s="205">
        <v>55561</v>
      </c>
      <c r="AS16" s="205">
        <v>54512</v>
      </c>
      <c r="AT16" s="205">
        <v>56946</v>
      </c>
      <c r="AU16" s="205">
        <v>53406</v>
      </c>
      <c r="AV16" s="205">
        <v>53888</v>
      </c>
      <c r="AW16" s="205">
        <v>47606</v>
      </c>
      <c r="AX16" s="205">
        <v>49591</v>
      </c>
      <c r="AY16" s="205">
        <v>54345</v>
      </c>
      <c r="AZ16" s="205">
        <v>50804</v>
      </c>
      <c r="BA16" s="205">
        <v>55438</v>
      </c>
      <c r="BB16" s="205">
        <v>49655</v>
      </c>
      <c r="BC16" s="205">
        <v>58017</v>
      </c>
      <c r="BD16" s="205">
        <v>49439</v>
      </c>
      <c r="BE16" s="205">
        <v>48275</v>
      </c>
      <c r="BF16" s="205">
        <v>51181</v>
      </c>
      <c r="BG16" s="205">
        <v>50668</v>
      </c>
      <c r="BH16" s="205">
        <v>53019</v>
      </c>
      <c r="BI16" s="205">
        <v>59674</v>
      </c>
      <c r="BJ16" s="205">
        <v>51235</v>
      </c>
    </row>
    <row r="17" spans="1:62" ht="14.15" customHeight="1">
      <c r="A17" s="206" t="s">
        <v>2</v>
      </c>
      <c r="B17" s="206" t="s">
        <v>134</v>
      </c>
      <c r="C17" s="318">
        <v>75542</v>
      </c>
      <c r="D17" s="318">
        <v>71254</v>
      </c>
      <c r="E17" s="318">
        <v>71524</v>
      </c>
      <c r="F17" s="205">
        <v>75638</v>
      </c>
      <c r="G17" s="205">
        <v>81837</v>
      </c>
      <c r="H17" s="205">
        <v>77127</v>
      </c>
      <c r="I17" s="205">
        <v>91990</v>
      </c>
      <c r="J17" s="205">
        <v>80150</v>
      </c>
      <c r="K17" s="205">
        <v>70261</v>
      </c>
      <c r="L17" s="205">
        <v>77136</v>
      </c>
      <c r="M17" s="205">
        <v>66659</v>
      </c>
      <c r="N17" s="205">
        <v>65601</v>
      </c>
      <c r="O17" s="205">
        <v>70418</v>
      </c>
      <c r="P17" s="318">
        <v>68228</v>
      </c>
      <c r="Q17" s="205">
        <v>72835</v>
      </c>
      <c r="R17" s="205">
        <v>74241</v>
      </c>
      <c r="S17" s="205">
        <v>71892</v>
      </c>
      <c r="T17" s="205">
        <v>78056</v>
      </c>
      <c r="U17" s="205">
        <v>98606</v>
      </c>
      <c r="V17" s="205">
        <v>85656</v>
      </c>
      <c r="W17" s="205">
        <v>79303</v>
      </c>
      <c r="X17" s="205">
        <v>86312</v>
      </c>
      <c r="Y17" s="318">
        <v>74647</v>
      </c>
      <c r="Z17" s="205">
        <v>85252</v>
      </c>
      <c r="AA17" s="318">
        <v>77419</v>
      </c>
      <c r="AB17" s="205">
        <v>67837</v>
      </c>
      <c r="AC17" s="205">
        <v>78124</v>
      </c>
      <c r="AD17" s="205">
        <v>76343</v>
      </c>
      <c r="AE17" s="205">
        <v>69194</v>
      </c>
      <c r="AF17" s="205">
        <v>79889</v>
      </c>
      <c r="AG17" s="205">
        <v>88920</v>
      </c>
      <c r="AH17" s="205">
        <v>79800</v>
      </c>
      <c r="AI17" s="205">
        <v>72249</v>
      </c>
      <c r="AJ17" s="205">
        <v>79328</v>
      </c>
      <c r="AK17" s="205">
        <v>73638</v>
      </c>
      <c r="AL17" s="205">
        <v>76492</v>
      </c>
      <c r="AM17" s="205">
        <v>75657</v>
      </c>
      <c r="AN17" s="205">
        <v>78545</v>
      </c>
      <c r="AO17" s="205">
        <v>99335</v>
      </c>
      <c r="AP17" s="205">
        <v>80825</v>
      </c>
      <c r="AQ17" s="205">
        <v>79269</v>
      </c>
      <c r="AR17" s="205">
        <v>85262</v>
      </c>
      <c r="AS17" s="205">
        <v>82334</v>
      </c>
      <c r="AT17" s="318">
        <v>83875</v>
      </c>
      <c r="AU17" s="318">
        <v>71576</v>
      </c>
      <c r="AV17" s="205">
        <v>73232</v>
      </c>
      <c r="AW17" s="318">
        <v>74911</v>
      </c>
      <c r="AX17" s="205">
        <v>72766</v>
      </c>
      <c r="AY17" s="205">
        <v>77566</v>
      </c>
      <c r="AZ17" s="205">
        <v>70019</v>
      </c>
      <c r="BA17" s="205">
        <v>83342</v>
      </c>
      <c r="BB17" s="205">
        <v>77323</v>
      </c>
      <c r="BC17" s="205">
        <v>88656</v>
      </c>
      <c r="BD17" s="205">
        <v>80958</v>
      </c>
      <c r="BE17" s="205">
        <v>77806</v>
      </c>
      <c r="BF17" s="205">
        <v>83630</v>
      </c>
      <c r="BG17" s="205">
        <v>76258</v>
      </c>
      <c r="BH17" s="205">
        <v>81326</v>
      </c>
      <c r="BI17" s="205">
        <v>73784</v>
      </c>
      <c r="BJ17" s="205">
        <v>84901</v>
      </c>
    </row>
    <row r="18" spans="1:62" s="362" customFormat="1" ht="14.15" customHeight="1">
      <c r="A18" s="206"/>
      <c r="B18" s="206" t="s">
        <v>354</v>
      </c>
      <c r="C18" s="318"/>
      <c r="D18" s="318"/>
      <c r="E18" s="318"/>
      <c r="F18" s="205"/>
      <c r="G18" s="205"/>
      <c r="H18" s="205"/>
      <c r="I18" s="205"/>
      <c r="J18" s="205"/>
      <c r="K18" s="205"/>
      <c r="L18" s="205"/>
      <c r="M18" s="205"/>
      <c r="N18" s="205"/>
      <c r="O18" s="205"/>
      <c r="P18" s="318"/>
      <c r="Q18" s="205"/>
      <c r="R18" s="205"/>
      <c r="S18" s="205"/>
      <c r="T18" s="205"/>
      <c r="U18" s="205">
        <v>56602</v>
      </c>
      <c r="V18" s="205">
        <v>46126</v>
      </c>
      <c r="W18" s="205">
        <v>42791</v>
      </c>
      <c r="X18" s="205">
        <v>46076</v>
      </c>
      <c r="Y18" s="318">
        <v>38791</v>
      </c>
      <c r="Z18" s="205">
        <v>41780</v>
      </c>
      <c r="AA18" s="318">
        <v>43121</v>
      </c>
      <c r="AB18" s="205">
        <v>40424</v>
      </c>
      <c r="AC18" s="205">
        <v>46782</v>
      </c>
      <c r="AD18" s="205">
        <v>45403</v>
      </c>
      <c r="AE18" s="205">
        <v>41761</v>
      </c>
      <c r="AF18" s="205">
        <v>48852</v>
      </c>
      <c r="AG18" s="205">
        <v>51455</v>
      </c>
      <c r="AH18" s="205">
        <v>45626</v>
      </c>
      <c r="AI18" s="205">
        <v>41720</v>
      </c>
      <c r="AJ18" s="205">
        <v>44152</v>
      </c>
      <c r="AK18" s="205">
        <v>40280</v>
      </c>
      <c r="AL18" s="205">
        <v>42099</v>
      </c>
      <c r="AM18" s="205">
        <v>41888</v>
      </c>
      <c r="AN18" s="205">
        <v>44396</v>
      </c>
      <c r="AO18" s="205">
        <v>47896</v>
      </c>
      <c r="AP18" s="205">
        <v>44352</v>
      </c>
      <c r="AQ18" s="205">
        <v>44135</v>
      </c>
      <c r="AR18" s="205">
        <v>47736</v>
      </c>
      <c r="AS18" s="205">
        <v>46104</v>
      </c>
      <c r="AT18" s="318">
        <v>46104</v>
      </c>
      <c r="AU18" s="318">
        <v>46104</v>
      </c>
      <c r="AV18" s="205">
        <v>46104</v>
      </c>
      <c r="AW18" s="318">
        <v>46104</v>
      </c>
      <c r="AX18" s="205">
        <v>46104</v>
      </c>
      <c r="AY18" s="205">
        <v>46104</v>
      </c>
      <c r="AZ18" s="205">
        <v>46104</v>
      </c>
      <c r="BA18" s="205">
        <v>46104</v>
      </c>
      <c r="BB18" s="205">
        <v>46104</v>
      </c>
      <c r="BC18" s="205">
        <v>46104</v>
      </c>
      <c r="BD18" s="205">
        <v>46104</v>
      </c>
      <c r="BE18" s="205"/>
      <c r="BF18" s="205"/>
      <c r="BG18" s="205"/>
      <c r="BH18" s="205"/>
      <c r="BI18" s="205"/>
      <c r="BJ18" s="205"/>
    </row>
    <row r="19" spans="1:62" ht="14.15" customHeight="1">
      <c r="A19" s="206" t="s">
        <v>2</v>
      </c>
      <c r="B19" s="206" t="s">
        <v>21</v>
      </c>
      <c r="C19" s="318">
        <v>196674</v>
      </c>
      <c r="D19" s="318">
        <v>181838</v>
      </c>
      <c r="E19" s="318">
        <v>187338</v>
      </c>
      <c r="F19" s="205">
        <v>191230</v>
      </c>
      <c r="G19" s="205">
        <v>198895</v>
      </c>
      <c r="H19" s="205">
        <v>177982</v>
      </c>
      <c r="I19" s="205">
        <v>207762</v>
      </c>
      <c r="J19" s="205">
        <v>197086</v>
      </c>
      <c r="K19" s="205">
        <v>180918</v>
      </c>
      <c r="L19" s="205">
        <v>192280</v>
      </c>
      <c r="M19" s="205">
        <v>171979</v>
      </c>
      <c r="N19" s="205">
        <v>165225</v>
      </c>
      <c r="O19" s="205">
        <v>177896</v>
      </c>
      <c r="P19" s="205">
        <v>168343</v>
      </c>
      <c r="Q19" s="205">
        <v>183549</v>
      </c>
      <c r="R19" s="205">
        <v>185028</v>
      </c>
      <c r="S19" s="205">
        <v>178280</v>
      </c>
      <c r="T19" s="205">
        <v>179834</v>
      </c>
      <c r="U19" s="205">
        <v>209788</v>
      </c>
      <c r="V19" s="205">
        <v>197145</v>
      </c>
      <c r="W19" s="205">
        <v>189303</v>
      </c>
      <c r="X19" s="205">
        <v>200124</v>
      </c>
      <c r="Y19" s="318">
        <v>177203</v>
      </c>
      <c r="Z19" s="205">
        <v>192266</v>
      </c>
      <c r="AA19" s="318">
        <v>174756</v>
      </c>
      <c r="AB19" s="205">
        <v>160229</v>
      </c>
      <c r="AC19" s="205">
        <v>176688</v>
      </c>
      <c r="AD19" s="205">
        <v>183154</v>
      </c>
      <c r="AE19" s="205">
        <v>169891</v>
      </c>
      <c r="AF19" s="205">
        <v>183703</v>
      </c>
      <c r="AG19" s="205">
        <v>199537</v>
      </c>
      <c r="AH19" s="205">
        <v>188808</v>
      </c>
      <c r="AI19" s="205">
        <v>180115</v>
      </c>
      <c r="AJ19" s="205">
        <v>191281</v>
      </c>
      <c r="AK19" s="205">
        <v>179868</v>
      </c>
      <c r="AL19" s="205">
        <v>181552</v>
      </c>
      <c r="AM19" s="205">
        <v>181915</v>
      </c>
      <c r="AN19" s="205">
        <v>185240</v>
      </c>
      <c r="AO19" s="205">
        <v>219265</v>
      </c>
      <c r="AP19" s="205">
        <v>188329</v>
      </c>
      <c r="AQ19" s="205">
        <v>187103</v>
      </c>
      <c r="AR19" s="205">
        <v>190505</v>
      </c>
      <c r="AS19" s="205">
        <v>185479</v>
      </c>
      <c r="AT19" s="205">
        <v>193028</v>
      </c>
      <c r="AU19" s="205">
        <v>175868</v>
      </c>
      <c r="AV19" s="205">
        <v>179405</v>
      </c>
      <c r="AW19" s="205">
        <v>178000</v>
      </c>
      <c r="AX19" s="205">
        <v>173200</v>
      </c>
      <c r="AY19" s="205">
        <v>184960</v>
      </c>
      <c r="AZ19" s="205">
        <v>172132</v>
      </c>
      <c r="BA19" s="205">
        <v>194104</v>
      </c>
      <c r="BB19" s="205">
        <v>178744</v>
      </c>
      <c r="BC19" s="205">
        <v>202382</v>
      </c>
      <c r="BD19" s="205">
        <v>184246</v>
      </c>
      <c r="BE19" s="205">
        <v>184174</v>
      </c>
      <c r="BF19" s="205">
        <v>195072</v>
      </c>
      <c r="BG19" s="205">
        <v>184697</v>
      </c>
      <c r="BH19" s="205">
        <v>196330</v>
      </c>
      <c r="BI19" s="205">
        <v>193100</v>
      </c>
      <c r="BJ19" s="205">
        <v>191930</v>
      </c>
    </row>
    <row r="20" spans="1:62" ht="29.15" customHeight="1">
      <c r="A20" s="401" t="s">
        <v>133</v>
      </c>
      <c r="B20" s="401"/>
      <c r="C20" s="401"/>
      <c r="D20" s="401"/>
      <c r="E20" s="401"/>
      <c r="F20" s="401"/>
      <c r="G20" s="401"/>
      <c r="H20" s="401"/>
      <c r="I20" s="401"/>
      <c r="J20" s="401"/>
      <c r="K20" s="401"/>
      <c r="L20" s="401"/>
      <c r="M20" s="401"/>
      <c r="N20" s="401"/>
      <c r="O20" s="401"/>
      <c r="P20" s="401"/>
      <c r="Q20" s="401"/>
      <c r="R20" s="401"/>
      <c r="S20" s="401"/>
      <c r="T20" s="401"/>
      <c r="U20" s="401"/>
      <c r="V20" s="401"/>
      <c r="W20" s="401"/>
      <c r="X20" s="401"/>
      <c r="Y20" s="401"/>
      <c r="Z20" s="401"/>
      <c r="AA20" s="401"/>
      <c r="AB20" s="401"/>
      <c r="AC20" s="401"/>
      <c r="AD20" s="401"/>
      <c r="AE20" s="401"/>
      <c r="AF20" s="401"/>
      <c r="AG20" s="401"/>
      <c r="AH20" s="401"/>
      <c r="AI20" s="401"/>
      <c r="AJ20" s="401"/>
      <c r="AK20" s="401"/>
      <c r="AL20" s="401"/>
      <c r="AM20" s="401"/>
      <c r="AN20" s="401"/>
      <c r="AO20" s="401"/>
      <c r="AP20" s="401"/>
      <c r="AQ20" s="401"/>
      <c r="AR20" s="401"/>
      <c r="AS20" s="401"/>
      <c r="AT20" s="401"/>
      <c r="AU20" s="401"/>
      <c r="AV20" s="401"/>
      <c r="AW20" s="401"/>
      <c r="AX20" s="401"/>
      <c r="AY20" s="401"/>
      <c r="AZ20" s="401"/>
      <c r="BA20" s="401"/>
      <c r="BB20" s="401"/>
      <c r="BC20" s="401"/>
      <c r="BD20" s="401"/>
      <c r="BE20" s="401"/>
      <c r="BF20" s="401"/>
      <c r="BG20" s="401"/>
      <c r="BH20" s="401"/>
      <c r="BI20" s="401"/>
      <c r="BJ20" s="401"/>
    </row>
    <row r="21" spans="1:62" ht="14.15" customHeight="1">
      <c r="A21" s="206" t="s">
        <v>136</v>
      </c>
      <c r="B21" s="206" t="s">
        <v>135</v>
      </c>
      <c r="C21" s="318">
        <v>11.345291479820627</v>
      </c>
      <c r="D21" s="318">
        <v>10.648101265822785</v>
      </c>
      <c r="E21" s="318">
        <v>11.267906976744186</v>
      </c>
      <c r="F21" s="205">
        <v>10.50958110516934</v>
      </c>
      <c r="G21" s="318">
        <v>11.421871372184816</v>
      </c>
      <c r="H21" s="318">
        <v>10.995067817509248</v>
      </c>
      <c r="I21" s="318">
        <v>11.35062191973715</v>
      </c>
      <c r="J21" s="318">
        <v>11.767915690866511</v>
      </c>
      <c r="K21" s="318">
        <v>11.651511544870269</v>
      </c>
      <c r="L21" s="318">
        <v>11.768702814001372</v>
      </c>
      <c r="M21" s="318">
        <v>11.343734643734644</v>
      </c>
      <c r="N21" s="205">
        <v>11.754284274193548</v>
      </c>
      <c r="O21" s="205">
        <v>11.69423929098966</v>
      </c>
      <c r="P21" s="318">
        <v>10.669312825601589</v>
      </c>
      <c r="Q21" s="205">
        <v>11.07029959896202</v>
      </c>
      <c r="R21" s="205">
        <v>11.42455242966752</v>
      </c>
      <c r="S21" s="205">
        <v>11.538240230160634</v>
      </c>
      <c r="T21" s="205">
        <v>11.513797313797314</v>
      </c>
      <c r="U21" s="205">
        <v>11.726894639556377</v>
      </c>
      <c r="V21" s="205">
        <v>11.927415516420751</v>
      </c>
      <c r="W21" s="205">
        <v>11.646674445740956</v>
      </c>
      <c r="X21" s="205">
        <v>11.696</v>
      </c>
      <c r="Y21" s="318">
        <v>11.4546996124031</v>
      </c>
      <c r="Z21" s="205">
        <v>12.197497546614327</v>
      </c>
      <c r="AA21" s="318">
        <v>11.057658115316231</v>
      </c>
      <c r="AB21" s="205">
        <v>11.440965092402465</v>
      </c>
      <c r="AC21" s="205">
        <v>11.86676321506155</v>
      </c>
      <c r="AD21" s="205">
        <v>11.698988970588236</v>
      </c>
      <c r="AE21" s="205">
        <v>12.064077669902913</v>
      </c>
      <c r="AF21" s="205">
        <v>12.30327672805549</v>
      </c>
      <c r="AG21" s="205">
        <v>12.14821676702177</v>
      </c>
      <c r="AH21" s="205">
        <v>12.454823529411765</v>
      </c>
      <c r="AI21" s="205">
        <v>11.941981132075473</v>
      </c>
      <c r="AJ21" s="205">
        <v>12.129887948776583</v>
      </c>
      <c r="AK21" s="205">
        <v>12.244607843137254</v>
      </c>
      <c r="AL21" s="205">
        <v>12.29843322556578</v>
      </c>
      <c r="AM21" s="205">
        <v>11.931650392950703</v>
      </c>
      <c r="AN21" s="205">
        <v>12.00215259507295</v>
      </c>
      <c r="AO21" s="205">
        <v>12.2315965583174</v>
      </c>
      <c r="AP21" s="205">
        <v>12.247910198232624</v>
      </c>
      <c r="AQ21" s="205">
        <v>12.259870782483848</v>
      </c>
      <c r="AR21" s="205">
        <v>11.885885167464115</v>
      </c>
      <c r="AS21" s="205">
        <v>12.243705941591138</v>
      </c>
      <c r="AT21" s="318">
        <v>12.314519906323184</v>
      </c>
      <c r="AU21" s="318">
        <v>12.432537749634681</v>
      </c>
      <c r="AV21" s="205">
        <v>12.709042294603792</v>
      </c>
      <c r="AW21" s="318">
        <v>12.649815950920246</v>
      </c>
      <c r="AX21" s="205">
        <v>13.192008303061755</v>
      </c>
      <c r="AY21" s="205">
        <v>13.570990023023791</v>
      </c>
      <c r="AZ21" s="205">
        <v>13.01928444557219</v>
      </c>
      <c r="BA21" s="205">
        <v>13.520039100684262</v>
      </c>
      <c r="BB21" s="205">
        <v>13.345192059809229</v>
      </c>
      <c r="BC21" s="205">
        <v>13.129625265142588</v>
      </c>
      <c r="BD21" s="205">
        <v>13.771867007672634</v>
      </c>
      <c r="BE21" s="205">
        <v>14.651197982345524</v>
      </c>
      <c r="BF21" s="205">
        <v>14.495790233341351</v>
      </c>
      <c r="BG21" s="205">
        <v>14.04229460379193</v>
      </c>
      <c r="BH21" s="205">
        <v>14.158291457286433</v>
      </c>
      <c r="BI21" s="205">
        <v>14.244566515404825</v>
      </c>
      <c r="BJ21" s="205">
        <v>14.413329888917593</v>
      </c>
    </row>
    <row r="22" spans="1:62" ht="14.15" customHeight="1">
      <c r="A22" s="206" t="s">
        <v>2</v>
      </c>
      <c r="B22" s="206" t="s">
        <v>87</v>
      </c>
      <c r="C22" s="318">
        <v>17.663911845730027</v>
      </c>
      <c r="D22" s="318">
        <v>17.0650039798355</v>
      </c>
      <c r="E22" s="318">
        <v>17.896386822529223</v>
      </c>
      <c r="F22" s="205">
        <v>17.300884955752213</v>
      </c>
      <c r="G22" s="205">
        <v>18.010615711252655</v>
      </c>
      <c r="H22" s="205">
        <v>17.0205686630369</v>
      </c>
      <c r="I22" s="205">
        <v>17.51741164241164</v>
      </c>
      <c r="J22" s="205">
        <v>18.08215835140998</v>
      </c>
      <c r="K22" s="205">
        <v>17.32425603593487</v>
      </c>
      <c r="L22" s="205">
        <v>16.87496688741722</v>
      </c>
      <c r="M22" s="205">
        <v>17.573083778966133</v>
      </c>
      <c r="N22" s="205">
        <v>17.52662917631492</v>
      </c>
      <c r="O22" s="205">
        <v>18.207650273224044</v>
      </c>
      <c r="P22" s="205">
        <v>17.729587084756286</v>
      </c>
      <c r="Q22" s="205">
        <v>19.411442483262324</v>
      </c>
      <c r="R22" s="205">
        <v>17.659696362073905</v>
      </c>
      <c r="S22" s="205">
        <v>18.867227979274613</v>
      </c>
      <c r="T22" s="205">
        <v>18.896229678312004</v>
      </c>
      <c r="U22" s="205">
        <v>20.359838274932613</v>
      </c>
      <c r="V22" s="205">
        <v>21.465547394193774</v>
      </c>
      <c r="W22" s="205">
        <v>20.329499323410012</v>
      </c>
      <c r="X22" s="205">
        <v>20.675904021628927</v>
      </c>
      <c r="Y22" s="318">
        <v>19.57188385269122</v>
      </c>
      <c r="Z22" s="205">
        <v>20.94188596491228</v>
      </c>
      <c r="AA22" s="318">
        <v>19.686425173801684</v>
      </c>
      <c r="AB22" s="205">
        <v>18.781225451688925</v>
      </c>
      <c r="AC22" s="205">
        <v>19.67303863002788</v>
      </c>
      <c r="AD22" s="205">
        <v>19.640548137737174</v>
      </c>
      <c r="AE22" s="205">
        <v>18.83050221565731</v>
      </c>
      <c r="AF22" s="205">
        <v>19.017429193899783</v>
      </c>
      <c r="AG22" s="205">
        <v>20.522230063514467</v>
      </c>
      <c r="AH22" s="205">
        <v>20.435131195335277</v>
      </c>
      <c r="AI22" s="205">
        <v>20.187301587301587</v>
      </c>
      <c r="AJ22" s="205">
        <v>20.69852424455376</v>
      </c>
      <c r="AK22" s="205">
        <v>20.665442526625046</v>
      </c>
      <c r="AL22" s="205">
        <v>21.330264672036822</v>
      </c>
      <c r="AM22" s="205">
        <v>21.056242969628798</v>
      </c>
      <c r="AN22" s="205">
        <v>21.463729586023547</v>
      </c>
      <c r="AO22" s="205">
        <v>25.61587183308495</v>
      </c>
      <c r="AP22" s="205">
        <v>20.341172214182343</v>
      </c>
      <c r="AQ22" s="205">
        <v>20.8859778597786</v>
      </c>
      <c r="AR22" s="205">
        <v>20.990177559501323</v>
      </c>
      <c r="AS22" s="205">
        <v>20.019096584649283</v>
      </c>
      <c r="AT22" s="205">
        <v>20.374239713774596</v>
      </c>
      <c r="AU22" s="205">
        <v>19.321997105643995</v>
      </c>
      <c r="AV22" s="205">
        <v>19.517566099239406</v>
      </c>
      <c r="AW22" s="205">
        <v>18.05309063329541</v>
      </c>
      <c r="AX22" s="205">
        <v>19.554810725552052</v>
      </c>
      <c r="AY22" s="205">
        <v>20.293129200896193</v>
      </c>
      <c r="AZ22" s="205">
        <v>19.435348125478193</v>
      </c>
      <c r="BA22" s="205">
        <v>21.791666666666668</v>
      </c>
      <c r="BB22" s="205">
        <v>19.673137876386686</v>
      </c>
      <c r="BC22" s="205">
        <v>22.548387096774192</v>
      </c>
      <c r="BD22" s="205">
        <v>20.237003683995088</v>
      </c>
      <c r="BE22" s="205">
        <v>19.940107393638993</v>
      </c>
      <c r="BF22" s="205">
        <v>19.262702295822358</v>
      </c>
      <c r="BG22" s="205">
        <v>18.08925383791503</v>
      </c>
      <c r="BH22" s="205">
        <v>19.84244011976048</v>
      </c>
      <c r="BI22" s="205">
        <v>16.119394921663964</v>
      </c>
      <c r="BJ22" s="205">
        <v>21.365721434528773</v>
      </c>
    </row>
    <row r="23" spans="1:62" ht="14.15" customHeight="1">
      <c r="A23" s="206" t="s">
        <v>2</v>
      </c>
      <c r="B23" s="206" t="s">
        <v>134</v>
      </c>
      <c r="C23" s="318">
        <v>8.375873156669254</v>
      </c>
      <c r="D23" s="318">
        <v>8.054029614558607</v>
      </c>
      <c r="E23" s="318">
        <v>8.018385650224216</v>
      </c>
      <c r="F23" s="205">
        <v>8.061174464456997</v>
      </c>
      <c r="G23" s="205">
        <v>8.831013272903853</v>
      </c>
      <c r="H23" s="205">
        <v>8.276317201416461</v>
      </c>
      <c r="I23" s="205">
        <v>9.58528706887569</v>
      </c>
      <c r="J23" s="205">
        <v>8.366388308977035</v>
      </c>
      <c r="K23" s="205">
        <v>7.755077262693157</v>
      </c>
      <c r="L23" s="205">
        <v>8.204211869814934</v>
      </c>
      <c r="M23" s="205">
        <v>7.637373968835931</v>
      </c>
      <c r="N23" s="205">
        <v>7.647586850081604</v>
      </c>
      <c r="O23" s="205">
        <v>7.806008203081698</v>
      </c>
      <c r="P23" s="318">
        <v>7.704155374887082</v>
      </c>
      <c r="Q23" s="205">
        <v>7.7707244212098585</v>
      </c>
      <c r="R23" s="205">
        <v>7.9072318670784965</v>
      </c>
      <c r="S23" s="205">
        <v>7.863064639615006</v>
      </c>
      <c r="T23" s="205">
        <v>8.11646043464698</v>
      </c>
      <c r="U23" s="205">
        <v>10.493348941151432</v>
      </c>
      <c r="V23" s="205">
        <v>9.366429743028977</v>
      </c>
      <c r="W23" s="205">
        <v>8.945628877608574</v>
      </c>
      <c r="X23" s="205">
        <v>9.440227496445369</v>
      </c>
      <c r="Y23" s="318">
        <v>8.680893127107803</v>
      </c>
      <c r="Z23" s="205">
        <v>9.97216048660662</v>
      </c>
      <c r="AA23" s="318">
        <v>8.683153880663975</v>
      </c>
      <c r="AB23" s="205">
        <v>7.692141966209321</v>
      </c>
      <c r="AC23" s="205">
        <v>8.306645401382243</v>
      </c>
      <c r="AD23" s="205">
        <v>8.025967199327166</v>
      </c>
      <c r="AE23" s="205">
        <v>7.683100155451921</v>
      </c>
      <c r="AF23" s="205">
        <v>8.257260981912145</v>
      </c>
      <c r="AG23" s="205">
        <v>8.953781089517673</v>
      </c>
      <c r="AH23" s="205">
        <v>8.392049637185824</v>
      </c>
      <c r="AI23" s="205">
        <v>7.591572974676894</v>
      </c>
      <c r="AJ23" s="205">
        <v>8.483370762485295</v>
      </c>
      <c r="AK23" s="205">
        <v>8.051388585173846</v>
      </c>
      <c r="AL23" s="205">
        <v>8.34792098657645</v>
      </c>
      <c r="AM23" s="205">
        <v>8.158848269168553</v>
      </c>
      <c r="AN23" s="205">
        <v>8.370098039215685</v>
      </c>
      <c r="AO23" s="205">
        <v>10.345240574880233</v>
      </c>
      <c r="AP23" s="205">
        <v>8.521349499209277</v>
      </c>
      <c r="AQ23" s="205">
        <v>8.456262001280136</v>
      </c>
      <c r="AR23" s="205">
        <v>8.840020736132711</v>
      </c>
      <c r="AS23" s="205">
        <v>8.976668120366332</v>
      </c>
      <c r="AT23" s="318">
        <v>8.577052868391451</v>
      </c>
      <c r="AU23" s="318">
        <v>7.615278221087349</v>
      </c>
      <c r="AV23" s="205">
        <v>8.00787315472936</v>
      </c>
      <c r="AW23" s="318">
        <v>8.02560531390615</v>
      </c>
      <c r="AX23" s="205">
        <v>7.830194770257183</v>
      </c>
      <c r="AY23" s="205">
        <v>7.9213643790849675</v>
      </c>
      <c r="AZ23" s="205">
        <v>7.429859932088285</v>
      </c>
      <c r="BA23" s="205">
        <v>8.269696368327049</v>
      </c>
      <c r="BB23" s="205">
        <v>8.016068836823553</v>
      </c>
      <c r="BC23" s="205">
        <v>9.050224581461821</v>
      </c>
      <c r="BD23" s="205">
        <v>8.13893636272243</v>
      </c>
      <c r="BE23" s="205">
        <v>8.036149555876884</v>
      </c>
      <c r="BF23" s="205">
        <v>8.328022306313484</v>
      </c>
      <c r="BG23" s="205">
        <v>7.745860843067547</v>
      </c>
      <c r="BH23" s="205">
        <v>8.04889152810768</v>
      </c>
      <c r="BI23" s="205">
        <v>8.259711183253106</v>
      </c>
      <c r="BJ23" s="205">
        <v>9.050314465408805</v>
      </c>
    </row>
    <row r="24" spans="1:62" s="362" customFormat="1" ht="14.15" customHeight="1">
      <c r="A24" s="206"/>
      <c r="B24" s="206" t="s">
        <v>354</v>
      </c>
      <c r="C24" s="318" t="s">
        <v>355</v>
      </c>
      <c r="D24" s="318" t="s">
        <v>355</v>
      </c>
      <c r="E24" s="318" t="s">
        <v>355</v>
      </c>
      <c r="F24" s="205" t="s">
        <v>355</v>
      </c>
      <c r="G24" s="205" t="s">
        <v>355</v>
      </c>
      <c r="H24" s="205" t="s">
        <v>355</v>
      </c>
      <c r="I24" s="205" t="s">
        <v>355</v>
      </c>
      <c r="J24" s="205" t="s">
        <v>355</v>
      </c>
      <c r="K24" s="205" t="s">
        <v>355</v>
      </c>
      <c r="L24" s="205" t="s">
        <v>355</v>
      </c>
      <c r="M24" s="205" t="s">
        <v>355</v>
      </c>
      <c r="N24" s="205" t="s">
        <v>355</v>
      </c>
      <c r="O24" s="205" t="s">
        <v>355</v>
      </c>
      <c r="P24" s="318" t="s">
        <v>355</v>
      </c>
      <c r="Q24" s="205" t="s">
        <v>355</v>
      </c>
      <c r="R24" s="205" t="s">
        <v>355</v>
      </c>
      <c r="S24" s="205" t="s">
        <v>355</v>
      </c>
      <c r="T24" s="205" t="s">
        <v>355</v>
      </c>
      <c r="U24" s="205" t="s">
        <v>355</v>
      </c>
      <c r="V24" s="205" t="s">
        <v>355</v>
      </c>
      <c r="W24" s="205" t="s">
        <v>355</v>
      </c>
      <c r="X24" s="205" t="s">
        <v>355</v>
      </c>
      <c r="Y24" s="318" t="s">
        <v>355</v>
      </c>
      <c r="Z24" s="205" t="s">
        <v>355</v>
      </c>
      <c r="AA24" s="318" t="s">
        <v>355</v>
      </c>
      <c r="AB24" s="205" t="s">
        <v>355</v>
      </c>
      <c r="AC24" s="205" t="s">
        <v>355</v>
      </c>
      <c r="AD24" s="205" t="s">
        <v>355</v>
      </c>
      <c r="AE24" s="205" t="s">
        <v>355</v>
      </c>
      <c r="AF24" s="205" t="s">
        <v>355</v>
      </c>
      <c r="AG24" s="205" t="s">
        <v>355</v>
      </c>
      <c r="AH24" s="205" t="s">
        <v>355</v>
      </c>
      <c r="AI24" s="205" t="s">
        <v>355</v>
      </c>
      <c r="AJ24" s="205" t="s">
        <v>355</v>
      </c>
      <c r="AK24" s="205" t="s">
        <v>355</v>
      </c>
      <c r="AL24" s="205" t="s">
        <v>355</v>
      </c>
      <c r="AM24" s="205" t="s">
        <v>355</v>
      </c>
      <c r="AN24" s="205" t="s">
        <v>355</v>
      </c>
      <c r="AO24" s="205" t="s">
        <v>355</v>
      </c>
      <c r="AP24" s="205" t="s">
        <v>355</v>
      </c>
      <c r="AQ24" s="205" t="s">
        <v>355</v>
      </c>
      <c r="AR24" s="205" t="s">
        <v>355</v>
      </c>
      <c r="AS24" s="205" t="s">
        <v>355</v>
      </c>
      <c r="AT24" s="318" t="s">
        <v>355</v>
      </c>
      <c r="AU24" s="318" t="s">
        <v>355</v>
      </c>
      <c r="AV24" s="205" t="s">
        <v>355</v>
      </c>
      <c r="AW24" s="318" t="s">
        <v>355</v>
      </c>
      <c r="AX24" s="205" t="s">
        <v>355</v>
      </c>
      <c r="AY24" s="205" t="s">
        <v>355</v>
      </c>
      <c r="AZ24" s="205" t="s">
        <v>355</v>
      </c>
      <c r="BA24" s="205" t="s">
        <v>355</v>
      </c>
      <c r="BB24" s="205" t="s">
        <v>355</v>
      </c>
      <c r="BC24" s="205" t="s">
        <v>355</v>
      </c>
      <c r="BD24" s="205" t="s">
        <v>355</v>
      </c>
      <c r="BE24" s="205" t="s">
        <v>355</v>
      </c>
      <c r="BF24" s="205" t="s">
        <v>355</v>
      </c>
      <c r="BG24" s="205" t="s">
        <v>355</v>
      </c>
      <c r="BH24" s="205" t="s">
        <v>355</v>
      </c>
      <c r="BI24" s="205" t="s">
        <v>355</v>
      </c>
      <c r="BJ24" s="205" t="s">
        <v>355</v>
      </c>
    </row>
    <row r="25" spans="1:62" ht="14.15" customHeight="1">
      <c r="A25" s="206" t="s">
        <v>2</v>
      </c>
      <c r="B25" s="206" t="s">
        <v>21</v>
      </c>
      <c r="C25" s="318">
        <v>11.409990137494924</v>
      </c>
      <c r="D25" s="318">
        <v>10.862485065710873</v>
      </c>
      <c r="E25" s="318">
        <v>11.179686101330788</v>
      </c>
      <c r="F25" s="205">
        <v>10.888850928140302</v>
      </c>
      <c r="G25" s="318">
        <v>11.631286549707601</v>
      </c>
      <c r="H25" s="318">
        <v>10.812344329020108</v>
      </c>
      <c r="I25" s="318">
        <v>11.912275672266498</v>
      </c>
      <c r="J25" s="318">
        <v>11.39291288513787</v>
      </c>
      <c r="K25" s="318">
        <v>10.911821471652594</v>
      </c>
      <c r="L25" s="318">
        <v>11.134402686895593</v>
      </c>
      <c r="M25" s="318">
        <v>10.776977064795087</v>
      </c>
      <c r="N25" s="205">
        <v>10.747739543355234</v>
      </c>
      <c r="O25" s="205">
        <v>11.010459862598255</v>
      </c>
      <c r="P25" s="318">
        <v>10.5676710608914</v>
      </c>
      <c r="Q25" s="205">
        <v>11.004136690647481</v>
      </c>
      <c r="R25" s="205">
        <v>10.889124293785311</v>
      </c>
      <c r="S25" s="205">
        <v>11.011055524674202</v>
      </c>
      <c r="T25" s="205">
        <v>10.950130913962127</v>
      </c>
      <c r="U25" s="205">
        <v>12.727537462840502</v>
      </c>
      <c r="V25" s="205">
        <v>12.3169436461327</v>
      </c>
      <c r="W25" s="205">
        <v>11.899113709221195</v>
      </c>
      <c r="X25" s="205">
        <v>12.202682926829269</v>
      </c>
      <c r="Y25" s="318">
        <v>11.523899330168433</v>
      </c>
      <c r="Z25" s="205">
        <v>12.64242503945292</v>
      </c>
      <c r="AA25" s="318">
        <v>11.340428293316029</v>
      </c>
      <c r="AB25" s="205">
        <v>10.602064447826375</v>
      </c>
      <c r="AC25" s="205">
        <v>11.120845921450151</v>
      </c>
      <c r="AD25" s="205">
        <v>11.148892135378622</v>
      </c>
      <c r="AE25" s="205">
        <v>10.836958601773299</v>
      </c>
      <c r="AF25" s="205">
        <v>11.175507969339336</v>
      </c>
      <c r="AG25" s="205">
        <v>11.81251479990528</v>
      </c>
      <c r="AH25" s="205">
        <v>11.586156111929307</v>
      </c>
      <c r="AI25" s="205">
        <v>10.9993893129771</v>
      </c>
      <c r="AJ25" s="205">
        <v>11.693422178750458</v>
      </c>
      <c r="AK25" s="205">
        <v>11.39631248812013</v>
      </c>
      <c r="AL25" s="205">
        <v>11.625280143433438</v>
      </c>
      <c r="AM25" s="205">
        <v>11.373952732274603</v>
      </c>
      <c r="AN25" s="205">
        <v>11.530656707127296</v>
      </c>
      <c r="AO25" s="205">
        <v>13.436178687419572</v>
      </c>
      <c r="AP25" s="205">
        <v>11.604473473411794</v>
      </c>
      <c r="AQ25" s="205">
        <v>11.642999377722465</v>
      </c>
      <c r="AR25" s="205">
        <v>11.714013404660887</v>
      </c>
      <c r="AS25" s="205">
        <v>11.815454197987005</v>
      </c>
      <c r="AT25" s="318">
        <v>11.61210371172472</v>
      </c>
      <c r="AU25" s="318">
        <v>10.932985204525675</v>
      </c>
      <c r="AV25" s="205">
        <v>11.32535824758538</v>
      </c>
      <c r="AW25" s="318">
        <v>11.190042119821463</v>
      </c>
      <c r="AX25" s="205">
        <v>11.178520717697173</v>
      </c>
      <c r="AY25" s="205">
        <v>11.419398654071742</v>
      </c>
      <c r="AZ25" s="205">
        <v>10.898569076864632</v>
      </c>
      <c r="BA25" s="205">
        <v>11.741818401790574</v>
      </c>
      <c r="BB25" s="205">
        <v>11.258755353993449</v>
      </c>
      <c r="BC25" s="205">
        <v>12.493487252299525</v>
      </c>
      <c r="BD25" s="205">
        <v>11.419734721705714</v>
      </c>
      <c r="BE25" s="205">
        <v>11.575262397083778</v>
      </c>
      <c r="BF25" s="205">
        <v>11.764081534193704</v>
      </c>
      <c r="BG25" s="205">
        <v>11.32346269388756</v>
      </c>
      <c r="BH25" s="205">
        <v>11.773207004077717</v>
      </c>
      <c r="BI25" s="205">
        <v>11.790926299077976</v>
      </c>
      <c r="BJ25" s="205">
        <v>12.414618369987064</v>
      </c>
    </row>
    <row r="26" spans="1:62" ht="29.15" customHeight="1">
      <c r="A26" s="401" t="s">
        <v>133</v>
      </c>
      <c r="B26" s="401"/>
      <c r="C26" s="401"/>
      <c r="D26" s="401"/>
      <c r="E26" s="401"/>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c r="AK26" s="401"/>
      <c r="AL26" s="401"/>
      <c r="AM26" s="401"/>
      <c r="AN26" s="401"/>
      <c r="AO26" s="401"/>
      <c r="AP26" s="401"/>
      <c r="AQ26" s="401"/>
      <c r="AR26" s="401"/>
      <c r="AS26" s="401"/>
      <c r="AT26" s="401"/>
      <c r="AU26" s="401"/>
      <c r="AV26" s="401"/>
      <c r="AW26" s="401"/>
      <c r="AX26" s="401"/>
      <c r="AY26" s="401"/>
      <c r="AZ26" s="401"/>
      <c r="BA26" s="401"/>
      <c r="BB26" s="401"/>
      <c r="BC26" s="401"/>
      <c r="BD26" s="401"/>
      <c r="BE26" s="401"/>
      <c r="BF26" s="401"/>
      <c r="BG26" s="401"/>
      <c r="BH26" s="401"/>
      <c r="BI26" s="401"/>
      <c r="BJ26" s="401"/>
    </row>
    <row r="27" spans="1:62" ht="12" customHeight="1">
      <c r="A27" s="204"/>
      <c r="B27" s="204"/>
      <c r="C27" s="204"/>
      <c r="D27" s="204"/>
      <c r="E27" s="204"/>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c r="AX27" s="204"/>
      <c r="AY27" s="204"/>
      <c r="AZ27" s="204"/>
      <c r="BA27" s="204"/>
      <c r="BB27" s="204"/>
      <c r="BC27" s="204"/>
      <c r="BD27" s="204"/>
      <c r="BE27" s="204"/>
      <c r="BF27" s="204"/>
      <c r="BG27" s="204"/>
      <c r="BH27" s="204"/>
      <c r="BI27" s="204"/>
      <c r="BJ27" s="204"/>
    </row>
  </sheetData>
  <sheetProtection algorithmName="SHA-512" hashValue="pnLGODGpKa9ufhPJqJa1o+eRd5xWc9WMkfSGDdGTSTt5oWb/3W2hsZsmmZgCsOZWjGrNofcgLfz2ZmwKsB4siQ==" saltValue="cbuwO5RAouy4zDDo5AvGGQ==" spinCount="100000" sheet="1" objects="1" scenarios="1"/>
  <mergeCells count="10">
    <mergeCell ref="A9:BJ9"/>
    <mergeCell ref="A14:BJ14"/>
    <mergeCell ref="A20:BJ20"/>
    <mergeCell ref="A26:BJ26"/>
    <mergeCell ref="A1:BJ1"/>
    <mergeCell ref="A2:BJ2"/>
    <mergeCell ref="A4:B4"/>
    <mergeCell ref="C4:BJ4"/>
    <mergeCell ref="A5:B5"/>
    <mergeCell ref="C6:BJ6"/>
  </mergeCells>
  <printOptions/>
  <pageMargins left="0.05" right="0.05" top="0.5" bottom="0.5" header="0" footer="0"/>
  <pageSetup fitToHeight="1" fitToWidth="1" horizontalDpi="300" verticalDpi="30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DDC0E-0CC9-41C3-AF65-D41B2901A30F}">
  <sheetPr>
    <tabColor theme="1"/>
  </sheetPr>
  <dimension ref="A1:D32"/>
  <sheetViews>
    <sheetView showGridLines="0" workbookViewId="0" topLeftCell="A1">
      <selection activeCell="A3" sqref="A3"/>
    </sheetView>
  </sheetViews>
  <sheetFormatPr defaultColWidth="9.140625" defaultRowHeight="12.75"/>
  <cols>
    <col min="2" max="4" width="16.57421875" style="0" customWidth="1"/>
  </cols>
  <sheetData>
    <row r="1" ht="14">
      <c r="A1" s="303" t="s">
        <v>319</v>
      </c>
    </row>
    <row r="2" ht="13">
      <c r="A2" s="304" t="s">
        <v>320</v>
      </c>
    </row>
    <row r="4" ht="13" thickBot="1"/>
    <row r="5" spans="2:4" ht="26.5" thickBot="1">
      <c r="B5" s="308" t="s">
        <v>270</v>
      </c>
      <c r="C5" s="308" t="s">
        <v>298</v>
      </c>
      <c r="D5" s="307" t="s">
        <v>299</v>
      </c>
    </row>
    <row r="6" spans="2:4" ht="13">
      <c r="B6" s="326" t="s">
        <v>249</v>
      </c>
      <c r="C6" s="305" t="s">
        <v>271</v>
      </c>
      <c r="D6" s="306" t="s">
        <v>300</v>
      </c>
    </row>
    <row r="7" spans="2:4" ht="13">
      <c r="B7" s="327" t="s">
        <v>250</v>
      </c>
      <c r="C7" s="301" t="s">
        <v>272</v>
      </c>
      <c r="D7" s="302" t="s">
        <v>301</v>
      </c>
    </row>
    <row r="8" spans="2:4" ht="13">
      <c r="B8" s="327" t="s">
        <v>251</v>
      </c>
      <c r="C8" s="301" t="s">
        <v>273</v>
      </c>
      <c r="D8" s="302" t="s">
        <v>302</v>
      </c>
    </row>
    <row r="9" spans="2:4" ht="13">
      <c r="B9" s="327" t="s">
        <v>252</v>
      </c>
      <c r="C9" s="301" t="s">
        <v>295</v>
      </c>
      <c r="D9" s="302" t="s">
        <v>303</v>
      </c>
    </row>
    <row r="10" spans="2:4" ht="13">
      <c r="B10" s="327" t="s">
        <v>253</v>
      </c>
      <c r="C10" s="301" t="s">
        <v>274</v>
      </c>
      <c r="D10" s="302" t="s">
        <v>304</v>
      </c>
    </row>
    <row r="11" spans="2:4" ht="13">
      <c r="B11" s="327" t="s">
        <v>254</v>
      </c>
      <c r="C11" s="301" t="s">
        <v>275</v>
      </c>
      <c r="D11" s="302" t="s">
        <v>305</v>
      </c>
    </row>
    <row r="12" spans="2:4" ht="13">
      <c r="B12" s="327" t="s">
        <v>255</v>
      </c>
      <c r="C12" s="301" t="s">
        <v>276</v>
      </c>
      <c r="D12" s="302" t="s">
        <v>306</v>
      </c>
    </row>
    <row r="13" spans="2:4" ht="13">
      <c r="B13" s="327" t="s">
        <v>256</v>
      </c>
      <c r="C13" s="301" t="s">
        <v>277</v>
      </c>
      <c r="D13" s="302" t="s">
        <v>307</v>
      </c>
    </row>
    <row r="14" spans="2:4" ht="13">
      <c r="B14" s="327" t="s">
        <v>257</v>
      </c>
      <c r="C14" s="301" t="s">
        <v>278</v>
      </c>
      <c r="D14" s="302" t="s">
        <v>308</v>
      </c>
    </row>
    <row r="15" spans="2:4" ht="13">
      <c r="B15" s="327" t="s">
        <v>258</v>
      </c>
      <c r="C15" s="301" t="s">
        <v>279</v>
      </c>
      <c r="D15" s="302" t="s">
        <v>309</v>
      </c>
    </row>
    <row r="16" spans="2:4" ht="13">
      <c r="B16" s="327" t="s">
        <v>259</v>
      </c>
      <c r="C16" s="301" t="s">
        <v>280</v>
      </c>
      <c r="D16" s="302" t="s">
        <v>310</v>
      </c>
    </row>
    <row r="17" spans="2:4" ht="13">
      <c r="B17" s="327" t="s">
        <v>260</v>
      </c>
      <c r="C17" s="301" t="s">
        <v>281</v>
      </c>
      <c r="D17" s="302" t="s">
        <v>311</v>
      </c>
    </row>
    <row r="18" spans="2:4" ht="13">
      <c r="B18" s="327" t="s">
        <v>261</v>
      </c>
      <c r="C18" s="301" t="s">
        <v>282</v>
      </c>
      <c r="D18" s="302" t="s">
        <v>312</v>
      </c>
    </row>
    <row r="19" spans="2:4" ht="13">
      <c r="B19" s="327" t="s">
        <v>262</v>
      </c>
      <c r="C19" s="301" t="s">
        <v>283</v>
      </c>
      <c r="D19" s="302" t="s">
        <v>313</v>
      </c>
    </row>
    <row r="20" spans="2:4" ht="13">
      <c r="B20" s="327" t="s">
        <v>263</v>
      </c>
      <c r="C20" s="301" t="s">
        <v>284</v>
      </c>
      <c r="D20" s="302" t="s">
        <v>314</v>
      </c>
    </row>
    <row r="21" spans="2:4" ht="13">
      <c r="B21" s="327" t="s">
        <v>264</v>
      </c>
      <c r="C21" s="301" t="s">
        <v>285</v>
      </c>
      <c r="D21" s="302" t="s">
        <v>315</v>
      </c>
    </row>
    <row r="22" spans="2:4" ht="13">
      <c r="B22" s="327" t="s">
        <v>265</v>
      </c>
      <c r="C22" s="301" t="s">
        <v>286</v>
      </c>
      <c r="D22" s="302" t="s">
        <v>316</v>
      </c>
    </row>
    <row r="23" spans="2:4" ht="13">
      <c r="B23" s="327" t="s">
        <v>266</v>
      </c>
      <c r="C23" s="301" t="s">
        <v>287</v>
      </c>
      <c r="D23" s="302" t="s">
        <v>317</v>
      </c>
    </row>
    <row r="24" spans="2:4" ht="13.5" thickBot="1">
      <c r="B24" s="327" t="s">
        <v>267</v>
      </c>
      <c r="C24" s="301" t="s">
        <v>288</v>
      </c>
      <c r="D24" s="331" t="s">
        <v>318</v>
      </c>
    </row>
    <row r="25" spans="2:3" ht="13.5" thickTop="1">
      <c r="B25" s="327" t="s">
        <v>268</v>
      </c>
      <c r="C25" s="301" t="s">
        <v>289</v>
      </c>
    </row>
    <row r="26" spans="2:3" ht="13.5" thickBot="1">
      <c r="B26" s="329" t="s">
        <v>269</v>
      </c>
      <c r="C26" s="301" t="s">
        <v>290</v>
      </c>
    </row>
    <row r="27" ht="13.5" thickTop="1">
      <c r="C27" s="328" t="s">
        <v>291</v>
      </c>
    </row>
    <row r="28" ht="13">
      <c r="C28" s="328" t="s">
        <v>292</v>
      </c>
    </row>
    <row r="29" ht="13">
      <c r="C29" s="328" t="s">
        <v>296</v>
      </c>
    </row>
    <row r="30" ht="13">
      <c r="C30" s="328" t="s">
        <v>297</v>
      </c>
    </row>
    <row r="31" ht="13">
      <c r="C31" s="328" t="s">
        <v>293</v>
      </c>
    </row>
    <row r="32" ht="13.5" thickBot="1">
      <c r="C32" s="330" t="s">
        <v>294</v>
      </c>
    </row>
    <row r="33" ht="13" thickTop="1"/>
  </sheetData>
  <sheetProtection algorithmName="SHA-512" hashValue="TKJX1ey7JPuQxcYfTK+POBJgKlM7vvWlNqg5EZ9f9llpjRRgEc/XufvAmPQxd1UoPdLS4SMzdSw0ltQcXRApzw==" saltValue="mffgeYnPFe8BGUP32KY/mA==" spinCount="100000" sheet="1" objects="1" scenarios="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P209"/>
  <sheetViews>
    <sheetView showGridLines="0" zoomScale="80" zoomScaleNormal="80" workbookViewId="0" topLeftCell="A1">
      <selection activeCell="A1" sqref="A1:D1"/>
    </sheetView>
  </sheetViews>
  <sheetFormatPr defaultColWidth="12.57421875" defaultRowHeight="12.75"/>
  <cols>
    <col min="1" max="1" width="48.8515625" style="110" customWidth="1"/>
    <col min="2" max="13" width="15.7109375" style="110" customWidth="1"/>
    <col min="14" max="14" width="16.8515625" style="110" customWidth="1"/>
    <col min="15" max="26" width="11.421875" style="110" customWidth="1"/>
    <col min="27" max="29" width="11.421875" style="110" bestFit="1" customWidth="1"/>
    <col min="30" max="16384" width="12.57421875" style="110" customWidth="1"/>
  </cols>
  <sheetData>
    <row r="1" spans="1:4" ht="18">
      <c r="A1" s="382" t="s">
        <v>357</v>
      </c>
      <c r="B1" s="383"/>
      <c r="C1" s="383"/>
      <c r="D1" s="384"/>
    </row>
    <row r="2" spans="1:4" ht="15.5">
      <c r="A2" s="385" t="s">
        <v>333</v>
      </c>
      <c r="B2" s="386"/>
      <c r="C2" s="386"/>
      <c r="D2" s="387"/>
    </row>
    <row r="3" spans="1:4" ht="15.5">
      <c r="A3" s="388" t="str">
        <f>"CONTRACTOR: "&amp;'Contractor Info &amp; Instructions'!$B$3</f>
        <v xml:space="preserve">CONTRACTOR: </v>
      </c>
      <c r="B3" s="389"/>
      <c r="C3" s="389"/>
      <c r="D3" s="390"/>
    </row>
    <row r="5" ht="12.75">
      <c r="A5" s="111" t="s">
        <v>2</v>
      </c>
    </row>
    <row r="6" s="113" customFormat="1" ht="13">
      <c r="A6" s="112" t="s">
        <v>3</v>
      </c>
    </row>
    <row r="7" spans="1:2" s="113" customFormat="1" ht="13">
      <c r="A7" s="378" t="s">
        <v>235</v>
      </c>
      <c r="B7" s="379"/>
    </row>
    <row r="8" spans="1:2" s="113" customFormat="1" ht="13">
      <c r="A8" s="376" t="s">
        <v>236</v>
      </c>
      <c r="B8" s="377"/>
    </row>
    <row r="9" spans="1:2" s="113" customFormat="1" ht="14">
      <c r="A9" s="380" t="s">
        <v>237</v>
      </c>
      <c r="B9" s="381"/>
    </row>
    <row r="10" s="113" customFormat="1" ht="13">
      <c r="A10" s="114"/>
    </row>
    <row r="11" spans="1:2" ht="12.75">
      <c r="A11" s="115"/>
      <c r="B11" s="115"/>
    </row>
    <row r="12" spans="1:14" s="354" customFormat="1" ht="15.5">
      <c r="A12" s="1" t="s">
        <v>4</v>
      </c>
      <c r="B12" s="2"/>
      <c r="C12" s="2"/>
      <c r="D12" s="2"/>
      <c r="E12" s="2"/>
      <c r="F12" s="2"/>
      <c r="G12" s="2"/>
      <c r="H12" s="2"/>
      <c r="I12" s="2"/>
      <c r="J12" s="2"/>
      <c r="K12" s="2"/>
      <c r="L12" s="2"/>
      <c r="M12" s="2"/>
      <c r="N12" s="2"/>
    </row>
    <row r="13" spans="1:14" s="354" customFormat="1" ht="13" thickBot="1">
      <c r="A13" s="3"/>
      <c r="B13" s="2"/>
      <c r="C13" s="2"/>
      <c r="D13" s="2"/>
      <c r="E13" s="2"/>
      <c r="F13" s="2"/>
      <c r="G13" s="2"/>
      <c r="H13" s="2"/>
      <c r="I13" s="2"/>
      <c r="J13" s="2"/>
      <c r="K13" s="2"/>
      <c r="L13" s="2"/>
      <c r="M13" s="2"/>
      <c r="N13" s="2"/>
    </row>
    <row r="14" spans="1:14" s="354" customFormat="1" ht="16" thickBot="1">
      <c r="A14" s="4" t="s">
        <v>5</v>
      </c>
      <c r="B14" s="5">
        <v>2.65</v>
      </c>
      <c r="C14" s="2"/>
      <c r="D14" s="2"/>
      <c r="E14" s="2"/>
      <c r="F14" s="2"/>
      <c r="G14" s="2"/>
      <c r="H14" s="2"/>
      <c r="I14" s="2"/>
      <c r="J14" s="2"/>
      <c r="K14" s="2"/>
      <c r="L14" s="2"/>
      <c r="M14" s="2"/>
      <c r="N14" s="2"/>
    </row>
    <row r="15" spans="1:14" s="354" customFormat="1" ht="15.5">
      <c r="A15" s="4"/>
      <c r="B15" s="6"/>
      <c r="C15" s="2"/>
      <c r="D15" s="2"/>
      <c r="E15" s="2"/>
      <c r="F15" s="2"/>
      <c r="G15" s="2"/>
      <c r="H15" s="2"/>
      <c r="I15" s="2"/>
      <c r="J15" s="2"/>
      <c r="K15" s="2"/>
      <c r="L15" s="2"/>
      <c r="M15" s="2"/>
      <c r="N15" s="2"/>
    </row>
    <row r="16" spans="1:14" s="354" customFormat="1" ht="16" thickBot="1">
      <c r="A16" s="7" t="s">
        <v>95</v>
      </c>
      <c r="B16" s="8"/>
      <c r="C16" s="2"/>
      <c r="D16" s="2"/>
      <c r="E16" s="2"/>
      <c r="F16" s="2"/>
      <c r="G16" s="2"/>
      <c r="H16" s="2"/>
      <c r="I16" s="2"/>
      <c r="J16" s="2"/>
      <c r="K16" s="2"/>
      <c r="L16" s="2"/>
      <c r="M16" s="2"/>
      <c r="N16" s="2"/>
    </row>
    <row r="17" spans="1:14" s="354" customFormat="1" ht="13">
      <c r="A17" s="4" t="s">
        <v>99</v>
      </c>
      <c r="B17" s="227">
        <v>1.5</v>
      </c>
      <c r="C17" s="2"/>
      <c r="D17" s="2"/>
      <c r="E17" s="2"/>
      <c r="F17" s="2"/>
      <c r="G17" s="2"/>
      <c r="H17" s="2"/>
      <c r="I17" s="2"/>
      <c r="J17" s="2"/>
      <c r="K17" s="2"/>
      <c r="L17" s="2"/>
      <c r="M17" s="2"/>
      <c r="N17" s="2"/>
    </row>
    <row r="18" spans="1:14" s="354" customFormat="1" ht="13">
      <c r="A18" s="4" t="s">
        <v>115</v>
      </c>
      <c r="B18" s="228">
        <v>1.5</v>
      </c>
      <c r="C18" s="2"/>
      <c r="D18" s="2"/>
      <c r="E18" s="2"/>
      <c r="F18" s="2"/>
      <c r="G18" s="2"/>
      <c r="H18" s="2"/>
      <c r="I18" s="2"/>
      <c r="J18" s="2"/>
      <c r="K18" s="2"/>
      <c r="L18" s="2"/>
      <c r="M18" s="2"/>
      <c r="N18" s="2"/>
    </row>
    <row r="19" spans="1:14" s="354" customFormat="1" ht="13">
      <c r="A19" s="4" t="s">
        <v>6</v>
      </c>
      <c r="B19" s="228">
        <v>1.5</v>
      </c>
      <c r="C19" s="2"/>
      <c r="D19" s="2"/>
      <c r="E19" s="2"/>
      <c r="F19" s="2"/>
      <c r="G19" s="2"/>
      <c r="H19" s="2"/>
      <c r="I19" s="2"/>
      <c r="J19" s="2"/>
      <c r="K19" s="2"/>
      <c r="L19" s="2"/>
      <c r="M19" s="2"/>
      <c r="N19" s="2"/>
    </row>
    <row r="20" spans="1:14" s="354" customFormat="1" ht="12.75" thickBot="1">
      <c r="A20" s="4" t="s">
        <v>226</v>
      </c>
      <c r="B20" s="229">
        <v>20</v>
      </c>
      <c r="C20" s="2"/>
      <c r="D20" s="2"/>
      <c r="E20" s="2"/>
      <c r="F20" s="2"/>
      <c r="G20" s="2"/>
      <c r="H20" s="2"/>
      <c r="I20" s="2"/>
      <c r="J20" s="2"/>
      <c r="K20" s="2"/>
      <c r="L20" s="2"/>
      <c r="M20" s="2"/>
      <c r="N20" s="2"/>
    </row>
    <row r="21" spans="1:14" s="354" customFormat="1" ht="13" thickBot="1">
      <c r="A21" s="3"/>
      <c r="B21" s="2"/>
      <c r="C21" s="2"/>
      <c r="D21" s="2"/>
      <c r="E21" s="2"/>
      <c r="F21" s="2"/>
      <c r="G21" s="2"/>
      <c r="H21" s="2"/>
      <c r="I21" s="2"/>
      <c r="J21" s="2"/>
      <c r="K21" s="2"/>
      <c r="L21" s="2"/>
      <c r="M21" s="2"/>
      <c r="N21" s="2"/>
    </row>
    <row r="22" spans="1:14" s="354" customFormat="1" ht="26">
      <c r="A22" s="9" t="s">
        <v>7</v>
      </c>
      <c r="B22" s="10" t="s">
        <v>341</v>
      </c>
      <c r="C22" s="11" t="s">
        <v>342</v>
      </c>
      <c r="D22" s="11" t="s">
        <v>343</v>
      </c>
      <c r="E22" s="12" t="s">
        <v>344</v>
      </c>
      <c r="F22" s="11" t="s">
        <v>345</v>
      </c>
      <c r="G22" s="12" t="s">
        <v>346</v>
      </c>
      <c r="H22" s="11" t="s">
        <v>347</v>
      </c>
      <c r="I22" s="12" t="s">
        <v>348</v>
      </c>
      <c r="J22" s="11" t="s">
        <v>349</v>
      </c>
      <c r="K22" s="12" t="s">
        <v>350</v>
      </c>
      <c r="L22" s="11" t="s">
        <v>351</v>
      </c>
      <c r="M22" s="11" t="s">
        <v>352</v>
      </c>
      <c r="N22" s="13" t="s">
        <v>8</v>
      </c>
    </row>
    <row r="23" spans="1:14" s="354" customFormat="1" ht="13">
      <c r="A23" s="14" t="s">
        <v>108</v>
      </c>
      <c r="B23" s="371">
        <f>(1+0.0175)^(1/12)-1</f>
        <v>0.0014467654179763922</v>
      </c>
      <c r="C23" s="15">
        <f>B23</f>
        <v>0.0014467654179763922</v>
      </c>
      <c r="D23" s="15">
        <f aca="true" t="shared" si="0" ref="D23:M23">C23</f>
        <v>0.0014467654179763922</v>
      </c>
      <c r="E23" s="15">
        <f t="shared" si="0"/>
        <v>0.0014467654179763922</v>
      </c>
      <c r="F23" s="15">
        <f t="shared" si="0"/>
        <v>0.0014467654179763922</v>
      </c>
      <c r="G23" s="15">
        <f t="shared" si="0"/>
        <v>0.0014467654179763922</v>
      </c>
      <c r="H23" s="15">
        <f t="shared" si="0"/>
        <v>0.0014467654179763922</v>
      </c>
      <c r="I23" s="15">
        <f t="shared" si="0"/>
        <v>0.0014467654179763922</v>
      </c>
      <c r="J23" s="15">
        <f t="shared" si="0"/>
        <v>0.0014467654179763922</v>
      </c>
      <c r="K23" s="15">
        <f t="shared" si="0"/>
        <v>0.0014467654179763922</v>
      </c>
      <c r="L23" s="15">
        <f t="shared" si="0"/>
        <v>0.0014467654179763922</v>
      </c>
      <c r="M23" s="15">
        <f t="shared" si="0"/>
        <v>0.0014467654179763922</v>
      </c>
      <c r="N23" s="16">
        <f>AVERAGE(B23:M23)</f>
        <v>0.0014467654179763922</v>
      </c>
    </row>
    <row r="24" spans="1:14" s="354" customFormat="1" ht="13">
      <c r="A24" s="17" t="s">
        <v>100</v>
      </c>
      <c r="B24" s="372">
        <f>'PA Eastern Region_Databook'!BJ7*(1.0175)^(30/12)</f>
        <v>1676197.358252062</v>
      </c>
      <c r="C24" s="18">
        <f>B24*(1+C23)</f>
        <v>1678622.4226236844</v>
      </c>
      <c r="D24" s="18">
        <f aca="true" t="shared" si="1" ref="D24:M24">C24*(1+D23)</f>
        <v>1681050.9954945762</v>
      </c>
      <c r="E24" s="19">
        <f t="shared" si="1"/>
        <v>1683483.0819407124</v>
      </c>
      <c r="F24" s="18">
        <f t="shared" si="1"/>
        <v>1685918.6870454126</v>
      </c>
      <c r="G24" s="19">
        <f t="shared" si="1"/>
        <v>1688357.81589935</v>
      </c>
      <c r="H24" s="18">
        <f t="shared" si="1"/>
        <v>1690800.4736005634</v>
      </c>
      <c r="I24" s="19">
        <f t="shared" si="1"/>
        <v>1693246.6652544667</v>
      </c>
      <c r="J24" s="18">
        <f t="shared" si="1"/>
        <v>1695696.3959738608</v>
      </c>
      <c r="K24" s="19">
        <f t="shared" si="1"/>
        <v>1698149.6708789428</v>
      </c>
      <c r="L24" s="18">
        <f t="shared" si="1"/>
        <v>1700606.4950973184</v>
      </c>
      <c r="M24" s="18">
        <f t="shared" si="1"/>
        <v>1703066.8737640113</v>
      </c>
      <c r="N24" s="20">
        <f>AVERAGE(B24:M24)</f>
        <v>1689599.7446520797</v>
      </c>
    </row>
    <row r="25" spans="1:14" s="354" customFormat="1" ht="12.75" thickBot="1">
      <c r="A25" s="21" t="s">
        <v>9</v>
      </c>
      <c r="B25" s="22">
        <f>$B$14</f>
        <v>2.65</v>
      </c>
      <c r="C25" s="23">
        <f aca="true" t="shared" si="2" ref="C25:M25">$B$14</f>
        <v>2.65</v>
      </c>
      <c r="D25" s="23">
        <f t="shared" si="2"/>
        <v>2.65</v>
      </c>
      <c r="E25" s="23">
        <f t="shared" si="2"/>
        <v>2.65</v>
      </c>
      <c r="F25" s="23">
        <f t="shared" si="2"/>
        <v>2.65</v>
      </c>
      <c r="G25" s="23">
        <f t="shared" si="2"/>
        <v>2.65</v>
      </c>
      <c r="H25" s="23">
        <f t="shared" si="2"/>
        <v>2.65</v>
      </c>
      <c r="I25" s="23">
        <f t="shared" si="2"/>
        <v>2.65</v>
      </c>
      <c r="J25" s="23">
        <f t="shared" si="2"/>
        <v>2.65</v>
      </c>
      <c r="K25" s="23">
        <f t="shared" si="2"/>
        <v>2.65</v>
      </c>
      <c r="L25" s="23">
        <f t="shared" si="2"/>
        <v>2.65</v>
      </c>
      <c r="M25" s="23">
        <f t="shared" si="2"/>
        <v>2.65</v>
      </c>
      <c r="N25" s="24">
        <f>AVERAGE(B25:M25)</f>
        <v>2.6499999999999995</v>
      </c>
    </row>
    <row r="26" spans="1:14" s="354" customFormat="1" ht="12.75" thickTop="1">
      <c r="A26" s="213"/>
      <c r="B26" s="214"/>
      <c r="C26" s="215"/>
      <c r="D26" s="215"/>
      <c r="E26" s="216"/>
      <c r="F26" s="215"/>
      <c r="G26" s="216"/>
      <c r="H26" s="215"/>
      <c r="I26" s="216"/>
      <c r="J26" s="215"/>
      <c r="K26" s="216"/>
      <c r="L26" s="215"/>
      <c r="M26" s="215"/>
      <c r="N26" s="217"/>
    </row>
    <row r="27" spans="1:14" s="354" customFormat="1" ht="12.75" thickBot="1">
      <c r="A27" s="25" t="s">
        <v>10</v>
      </c>
      <c r="B27" s="26">
        <f>B24*B25</f>
        <v>4441922.999367964</v>
      </c>
      <c r="C27" s="27">
        <f aca="true" t="shared" si="3" ref="C27:M27">C24*C25</f>
        <v>4448349.419952763</v>
      </c>
      <c r="D27" s="27">
        <f t="shared" si="3"/>
        <v>4454785.138060627</v>
      </c>
      <c r="E27" s="28">
        <f t="shared" si="3"/>
        <v>4461230.167142888</v>
      </c>
      <c r="F27" s="27">
        <f t="shared" si="3"/>
        <v>4467684.520670343</v>
      </c>
      <c r="G27" s="28">
        <f t="shared" si="3"/>
        <v>4474148.212133277</v>
      </c>
      <c r="H27" s="27">
        <f t="shared" si="3"/>
        <v>4480621.255041493</v>
      </c>
      <c r="I27" s="28">
        <f t="shared" si="3"/>
        <v>4487103.662924336</v>
      </c>
      <c r="J27" s="27">
        <f t="shared" si="3"/>
        <v>4493595.449330731</v>
      </c>
      <c r="K27" s="28">
        <f t="shared" si="3"/>
        <v>4500096.627829199</v>
      </c>
      <c r="L27" s="27">
        <f t="shared" si="3"/>
        <v>4506607.212007893</v>
      </c>
      <c r="M27" s="27">
        <f t="shared" si="3"/>
        <v>4513127.21547463</v>
      </c>
      <c r="N27" s="29">
        <f>SUM(B27:M27)</f>
        <v>53729271.879936144</v>
      </c>
    </row>
    <row r="28" spans="1:14" s="354" customFormat="1" ht="15.5">
      <c r="A28" s="30"/>
      <c r="B28" s="31"/>
      <c r="C28" s="32"/>
      <c r="D28" s="32"/>
      <c r="E28" s="32"/>
      <c r="F28" s="32"/>
      <c r="G28" s="33"/>
      <c r="H28" s="32"/>
      <c r="I28" s="33"/>
      <c r="J28" s="34"/>
      <c r="K28" s="35"/>
      <c r="L28" s="36"/>
      <c r="M28" s="8"/>
      <c r="N28" s="37"/>
    </row>
    <row r="29" spans="1:14" s="354" customFormat="1" ht="13">
      <c r="A29" s="38" t="s">
        <v>96</v>
      </c>
      <c r="B29" s="39"/>
      <c r="C29" s="39"/>
      <c r="D29" s="39"/>
      <c r="E29" s="39"/>
      <c r="F29" s="39"/>
      <c r="G29" s="39"/>
      <c r="H29" s="39"/>
      <c r="I29" s="39"/>
      <c r="J29" s="39"/>
      <c r="K29" s="39"/>
      <c r="L29" s="39"/>
      <c r="M29" s="39"/>
      <c r="N29" s="37"/>
    </row>
    <row r="30" spans="1:14" s="354" customFormat="1" ht="12.75" thickBot="1">
      <c r="A30" s="40"/>
      <c r="B30" s="28"/>
      <c r="C30" s="28"/>
      <c r="D30" s="28"/>
      <c r="E30" s="28"/>
      <c r="F30" s="28"/>
      <c r="G30" s="28"/>
      <c r="H30" s="28"/>
      <c r="I30" s="28"/>
      <c r="J30" s="28"/>
      <c r="K30" s="28"/>
      <c r="L30" s="28"/>
      <c r="M30" s="28"/>
      <c r="N30" s="37"/>
    </row>
    <row r="31" spans="1:14" s="354" customFormat="1" ht="25.9" customHeight="1" thickBot="1">
      <c r="A31" s="9" t="s">
        <v>7</v>
      </c>
      <c r="B31" s="10" t="str">
        <f>B22</f>
        <v>July, 2020</v>
      </c>
      <c r="C31" s="12" t="str">
        <f aca="true" t="shared" si="4" ref="C31:M31">C22</f>
        <v>August, 2020</v>
      </c>
      <c r="D31" s="11" t="str">
        <f t="shared" si="4"/>
        <v>September, 2020</v>
      </c>
      <c r="E31" s="12" t="str">
        <f t="shared" si="4"/>
        <v>October, 2020</v>
      </c>
      <c r="F31" s="11" t="str">
        <f t="shared" si="4"/>
        <v>November, 2020</v>
      </c>
      <c r="G31" s="12" t="str">
        <f t="shared" si="4"/>
        <v>December, 2020</v>
      </c>
      <c r="H31" s="11" t="str">
        <f t="shared" si="4"/>
        <v>January, 2021</v>
      </c>
      <c r="I31" s="12" t="str">
        <f t="shared" si="4"/>
        <v>February, 2021</v>
      </c>
      <c r="J31" s="11" t="str">
        <f t="shared" si="4"/>
        <v>March, 2021</v>
      </c>
      <c r="K31" s="12" t="str">
        <f t="shared" si="4"/>
        <v>April, 2021</v>
      </c>
      <c r="L31" s="11" t="str">
        <f t="shared" si="4"/>
        <v>May, 2021</v>
      </c>
      <c r="M31" s="12" t="str">
        <f t="shared" si="4"/>
        <v>June, 2021</v>
      </c>
      <c r="N31" s="290" t="s">
        <v>11</v>
      </c>
    </row>
    <row r="32" spans="1:14" s="354" customFormat="1" ht="14" thickBot="1" thickTop="1">
      <c r="A32" s="41" t="s">
        <v>101</v>
      </c>
      <c r="B32" s="42">
        <f>B24*B$39</f>
        <v>75428.88112134278</v>
      </c>
      <c r="C32" s="43">
        <f aca="true" t="shared" si="5" ref="C32:M32">C24*C$39</f>
        <v>75538.0090180658</v>
      </c>
      <c r="D32" s="43">
        <f t="shared" si="5"/>
        <v>75647.29479725592</v>
      </c>
      <c r="E32" s="43">
        <f t="shared" si="5"/>
        <v>75756.73868733205</v>
      </c>
      <c r="F32" s="43">
        <f t="shared" si="5"/>
        <v>75866.34091704356</v>
      </c>
      <c r="G32" s="43">
        <f t="shared" si="5"/>
        <v>75976.10171547075</v>
      </c>
      <c r="H32" s="43">
        <f t="shared" si="5"/>
        <v>76086.02131202535</v>
      </c>
      <c r="I32" s="43">
        <f t="shared" si="5"/>
        <v>76196.09993645099</v>
      </c>
      <c r="J32" s="43">
        <f t="shared" si="5"/>
        <v>76306.33781882373</v>
      </c>
      <c r="K32" s="43">
        <f t="shared" si="5"/>
        <v>76416.73518955242</v>
      </c>
      <c r="L32" s="43">
        <f t="shared" si="5"/>
        <v>76527.29227937933</v>
      </c>
      <c r="M32" s="284">
        <f t="shared" si="5"/>
        <v>76638.00931938051</v>
      </c>
      <c r="N32" s="291">
        <f>AVERAGE(B32:M32)</f>
        <v>76031.9885093436</v>
      </c>
    </row>
    <row r="33" spans="1:14" s="354" customFormat="1" ht="13">
      <c r="A33" s="44" t="s">
        <v>107</v>
      </c>
      <c r="B33" s="320">
        <v>227700</v>
      </c>
      <c r="C33" s="196">
        <v>232434</v>
      </c>
      <c r="D33" s="196">
        <v>217889</v>
      </c>
      <c r="E33" s="196">
        <v>229489</v>
      </c>
      <c r="F33" s="196">
        <v>227210</v>
      </c>
      <c r="G33" s="196">
        <v>239443</v>
      </c>
      <c r="H33" s="196">
        <v>231620</v>
      </c>
      <c r="I33" s="196">
        <v>229720</v>
      </c>
      <c r="J33" s="196">
        <v>233726</v>
      </c>
      <c r="K33" s="196">
        <v>228114</v>
      </c>
      <c r="L33" s="196">
        <v>234504</v>
      </c>
      <c r="M33" s="196">
        <v>224007</v>
      </c>
      <c r="N33" s="292">
        <f aca="true" t="shared" si="6" ref="N33">SUM(B33:M33)</f>
        <v>2755856</v>
      </c>
    </row>
    <row r="34" spans="1:14" s="354" customFormat="1" ht="13">
      <c r="A34" s="47" t="s">
        <v>102</v>
      </c>
      <c r="B34" s="321">
        <v>51750</v>
      </c>
      <c r="C34" s="45">
        <v>52826</v>
      </c>
      <c r="D34" s="46">
        <v>49520</v>
      </c>
      <c r="E34" s="45">
        <v>52156</v>
      </c>
      <c r="F34" s="46">
        <v>51639</v>
      </c>
      <c r="G34" s="45">
        <v>54419</v>
      </c>
      <c r="H34" s="46">
        <v>52641</v>
      </c>
      <c r="I34" s="45">
        <v>52209</v>
      </c>
      <c r="J34" s="46">
        <v>53119</v>
      </c>
      <c r="K34" s="45">
        <v>51844</v>
      </c>
      <c r="L34" s="46">
        <v>53296</v>
      </c>
      <c r="M34" s="45">
        <v>50911</v>
      </c>
      <c r="N34" s="293">
        <f>SUM(B34:M34)</f>
        <v>626330</v>
      </c>
    </row>
    <row r="35" spans="1:14" s="354" customFormat="1" ht="13">
      <c r="A35" s="218" t="s">
        <v>103</v>
      </c>
      <c r="B35" s="322">
        <v>201825</v>
      </c>
      <c r="C35" s="219">
        <v>206021</v>
      </c>
      <c r="D35" s="220">
        <v>193129</v>
      </c>
      <c r="E35" s="219">
        <v>203410</v>
      </c>
      <c r="F35" s="220">
        <v>201391</v>
      </c>
      <c r="G35" s="219">
        <v>212234</v>
      </c>
      <c r="H35" s="220">
        <v>205299</v>
      </c>
      <c r="I35" s="219">
        <v>203616</v>
      </c>
      <c r="J35" s="220">
        <v>207166</v>
      </c>
      <c r="K35" s="219">
        <v>202192</v>
      </c>
      <c r="L35" s="220">
        <v>207856</v>
      </c>
      <c r="M35" s="219">
        <v>198552</v>
      </c>
      <c r="N35" s="294">
        <f>SUM(B35:M35)</f>
        <v>2442691</v>
      </c>
    </row>
    <row r="36" spans="1:14" s="354" customFormat="1" ht="12.75" thickBot="1">
      <c r="A36" s="48" t="s">
        <v>227</v>
      </c>
      <c r="B36" s="365">
        <v>36225</v>
      </c>
      <c r="C36" s="366">
        <v>36978</v>
      </c>
      <c r="D36" s="367">
        <v>34664</v>
      </c>
      <c r="E36" s="366">
        <v>36510</v>
      </c>
      <c r="F36" s="367">
        <v>36147</v>
      </c>
      <c r="G36" s="366">
        <v>38093</v>
      </c>
      <c r="H36" s="367">
        <v>36849</v>
      </c>
      <c r="I36" s="366">
        <v>36546</v>
      </c>
      <c r="J36" s="367">
        <v>37184</v>
      </c>
      <c r="K36" s="366">
        <v>36291</v>
      </c>
      <c r="L36" s="367">
        <v>37307</v>
      </c>
      <c r="M36" s="366">
        <v>35637</v>
      </c>
      <c r="N36" s="368">
        <f>SUM(B36:M36)</f>
        <v>438431</v>
      </c>
    </row>
    <row r="37" spans="1:14" s="354" customFormat="1" ht="14" thickBot="1" thickTop="1">
      <c r="A37" s="180" t="s">
        <v>104</v>
      </c>
      <c r="B37" s="197">
        <f>SUM(B33:B36)</f>
        <v>517500</v>
      </c>
      <c r="C37" s="198">
        <f aca="true" t="shared" si="7" ref="C37:M37">SUM(C33:C36)</f>
        <v>528259</v>
      </c>
      <c r="D37" s="198">
        <f t="shared" si="7"/>
        <v>495202</v>
      </c>
      <c r="E37" s="198">
        <f t="shared" si="7"/>
        <v>521565</v>
      </c>
      <c r="F37" s="198">
        <f t="shared" si="7"/>
        <v>516387</v>
      </c>
      <c r="G37" s="198">
        <f t="shared" si="7"/>
        <v>544189</v>
      </c>
      <c r="H37" s="198">
        <f t="shared" si="7"/>
        <v>526409</v>
      </c>
      <c r="I37" s="198">
        <f t="shared" si="7"/>
        <v>522091</v>
      </c>
      <c r="J37" s="198">
        <f t="shared" si="7"/>
        <v>531195</v>
      </c>
      <c r="K37" s="198">
        <f t="shared" si="7"/>
        <v>518441</v>
      </c>
      <c r="L37" s="198">
        <f t="shared" si="7"/>
        <v>532963</v>
      </c>
      <c r="M37" s="198">
        <f t="shared" si="7"/>
        <v>509107</v>
      </c>
      <c r="N37" s="295">
        <f>SUM(B37:M37)</f>
        <v>6263308</v>
      </c>
    </row>
    <row r="38" spans="1:14" s="354" customFormat="1" ht="13">
      <c r="A38" s="49" t="s">
        <v>12</v>
      </c>
      <c r="B38" s="50">
        <f aca="true" t="shared" si="8" ref="B38:M38">B37/B32</f>
        <v>6.86076728577606</v>
      </c>
      <c r="C38" s="51">
        <f t="shared" si="8"/>
        <v>6.993287311473362</v>
      </c>
      <c r="D38" s="52">
        <f t="shared" si="8"/>
        <v>6.5461957539552795</v>
      </c>
      <c r="E38" s="51">
        <f t="shared" si="8"/>
        <v>6.88473407167956</v>
      </c>
      <c r="F38" s="52">
        <f t="shared" si="8"/>
        <v>6.806536255183916</v>
      </c>
      <c r="G38" s="51">
        <f t="shared" si="8"/>
        <v>7.162633877136509</v>
      </c>
      <c r="H38" s="52">
        <f t="shared" si="8"/>
        <v>6.918603324534745</v>
      </c>
      <c r="I38" s="51">
        <f t="shared" si="8"/>
        <v>6.851938621995534</v>
      </c>
      <c r="J38" s="52">
        <f t="shared" si="8"/>
        <v>6.961348364813826</v>
      </c>
      <c r="K38" s="51">
        <f t="shared" si="8"/>
        <v>6.784390862996205</v>
      </c>
      <c r="L38" s="52">
        <f t="shared" si="8"/>
        <v>6.9643519864038055</v>
      </c>
      <c r="M38" s="51">
        <f t="shared" si="8"/>
        <v>6.643009187234396</v>
      </c>
      <c r="N38" s="296">
        <f>AVERAGE(B38:M38)</f>
        <v>6.8648164085986005</v>
      </c>
    </row>
    <row r="39" spans="1:14" s="354" customFormat="1" ht="13">
      <c r="A39" s="47" t="s">
        <v>110</v>
      </c>
      <c r="B39" s="53">
        <v>0.045</v>
      </c>
      <c r="C39" s="54">
        <v>0.045</v>
      </c>
      <c r="D39" s="54">
        <v>0.045</v>
      </c>
      <c r="E39" s="54">
        <v>0.045</v>
      </c>
      <c r="F39" s="54">
        <v>0.045</v>
      </c>
      <c r="G39" s="54">
        <v>0.045</v>
      </c>
      <c r="H39" s="54">
        <v>0.045</v>
      </c>
      <c r="I39" s="54">
        <v>0.045</v>
      </c>
      <c r="J39" s="54">
        <v>0.045</v>
      </c>
      <c r="K39" s="54">
        <v>0.045</v>
      </c>
      <c r="L39" s="54">
        <v>0.045</v>
      </c>
      <c r="M39" s="285">
        <v>0.045</v>
      </c>
      <c r="N39" s="297">
        <f>N32/N24</f>
        <v>0.04500000000000001</v>
      </c>
    </row>
    <row r="40" spans="1:14" s="354" customFormat="1" ht="13">
      <c r="A40" s="49" t="s">
        <v>112</v>
      </c>
      <c r="B40" s="55">
        <f>B33/B$37</f>
        <v>0.44</v>
      </c>
      <c r="C40" s="54">
        <f aca="true" t="shared" si="9" ref="C40:M40">C33/C$37</f>
        <v>0.4400000757204326</v>
      </c>
      <c r="D40" s="54">
        <f t="shared" si="9"/>
        <v>0.4400002423253541</v>
      </c>
      <c r="E40" s="54">
        <f t="shared" si="9"/>
        <v>0.4400007669226271</v>
      </c>
      <c r="F40" s="54">
        <f t="shared" si="9"/>
        <v>0.43999945777101285</v>
      </c>
      <c r="G40" s="54">
        <f t="shared" si="9"/>
        <v>0.4399997059845017</v>
      </c>
      <c r="H40" s="54">
        <f t="shared" si="9"/>
        <v>0.4400000759865428</v>
      </c>
      <c r="I40" s="54">
        <f t="shared" si="9"/>
        <v>0.43999992338500377</v>
      </c>
      <c r="J40" s="54">
        <f t="shared" si="9"/>
        <v>0.440000376509568</v>
      </c>
      <c r="K40" s="54">
        <f t="shared" si="9"/>
        <v>0.4399999228456083</v>
      </c>
      <c r="L40" s="54">
        <f t="shared" si="9"/>
        <v>0.44000052536480017</v>
      </c>
      <c r="M40" s="286">
        <f t="shared" si="9"/>
        <v>0.4399998428621095</v>
      </c>
      <c r="N40" s="297">
        <f aca="true" t="shared" si="10" ref="N40">N33/N$37</f>
        <v>0.4400000766368188</v>
      </c>
    </row>
    <row r="41" spans="1:14" s="354" customFormat="1" ht="13">
      <c r="A41" s="47" t="s">
        <v>105</v>
      </c>
      <c r="B41" s="53">
        <f aca="true" t="shared" si="11" ref="B41:M41">B34/B$37</f>
        <v>0.1</v>
      </c>
      <c r="C41" s="54">
        <f t="shared" si="11"/>
        <v>0.10000018930108148</v>
      </c>
      <c r="D41" s="54">
        <f t="shared" si="11"/>
        <v>0.09999959612440984</v>
      </c>
      <c r="E41" s="54">
        <f t="shared" si="11"/>
        <v>0.09999904134671614</v>
      </c>
      <c r="F41" s="54">
        <f t="shared" si="11"/>
        <v>0.10000058095962912</v>
      </c>
      <c r="G41" s="54">
        <f t="shared" si="11"/>
        <v>0.10000018375968643</v>
      </c>
      <c r="H41" s="54">
        <f t="shared" si="11"/>
        <v>0.10000018996635696</v>
      </c>
      <c r="I41" s="54">
        <f t="shared" si="11"/>
        <v>0.09999980846250942</v>
      </c>
      <c r="J41" s="54">
        <f t="shared" si="11"/>
        <v>0.09999905872607988</v>
      </c>
      <c r="K41" s="54">
        <f t="shared" si="11"/>
        <v>0.09999980711402069</v>
      </c>
      <c r="L41" s="54">
        <f t="shared" si="11"/>
        <v>0.09999943710914266</v>
      </c>
      <c r="M41" s="286">
        <f t="shared" si="11"/>
        <v>0.10000058926708924</v>
      </c>
      <c r="N41" s="297">
        <f aca="true" t="shared" si="12" ref="N41:N43">N34/N$37</f>
        <v>0.09999987227196874</v>
      </c>
    </row>
    <row r="42" spans="1:14" s="354" customFormat="1" ht="13">
      <c r="A42" s="218" t="s">
        <v>106</v>
      </c>
      <c r="B42" s="53">
        <f aca="true" t="shared" si="13" ref="B42:M42">B35/B$37</f>
        <v>0.39</v>
      </c>
      <c r="C42" s="221">
        <f t="shared" si="13"/>
        <v>0.38999998106989187</v>
      </c>
      <c r="D42" s="221">
        <f t="shared" si="13"/>
        <v>0.39000044426314917</v>
      </c>
      <c r="E42" s="221">
        <f t="shared" si="13"/>
        <v>0.3899993289427013</v>
      </c>
      <c r="F42" s="221">
        <f t="shared" si="13"/>
        <v>0.3900001355572468</v>
      </c>
      <c r="G42" s="221">
        <f t="shared" si="13"/>
        <v>0.39000053290309067</v>
      </c>
      <c r="H42" s="221">
        <f t="shared" si="13"/>
        <v>0.3899990311715795</v>
      </c>
      <c r="I42" s="221">
        <f t="shared" si="13"/>
        <v>0.390000976841202</v>
      </c>
      <c r="J42" s="221">
        <f t="shared" si="13"/>
        <v>0.38999990587260797</v>
      </c>
      <c r="K42" s="221">
        <f t="shared" si="13"/>
        <v>0.39000001928859795</v>
      </c>
      <c r="L42" s="221">
        <f t="shared" si="13"/>
        <v>0.39000080681022886</v>
      </c>
      <c r="M42" s="287">
        <f t="shared" si="13"/>
        <v>0.3900005303403803</v>
      </c>
      <c r="N42" s="298">
        <f t="shared" si="12"/>
        <v>0.39000014050083437</v>
      </c>
    </row>
    <row r="43" spans="1:14" s="354" customFormat="1" ht="12.75" thickBot="1">
      <c r="A43" s="181" t="s">
        <v>227</v>
      </c>
      <c r="B43" s="182">
        <f aca="true" t="shared" si="14" ref="B43:M43">B36/B$37</f>
        <v>0.07</v>
      </c>
      <c r="C43" s="56">
        <f t="shared" si="14"/>
        <v>0.06999975390859407</v>
      </c>
      <c r="D43" s="56">
        <f t="shared" si="14"/>
        <v>0.06999971728708689</v>
      </c>
      <c r="E43" s="56">
        <f t="shared" si="14"/>
        <v>0.07000086278795548</v>
      </c>
      <c r="F43" s="56">
        <f t="shared" si="14"/>
        <v>0.06999982571211126</v>
      </c>
      <c r="G43" s="56">
        <f t="shared" si="14"/>
        <v>0.0699995773527212</v>
      </c>
      <c r="H43" s="56">
        <f t="shared" si="14"/>
        <v>0.07000070287552075</v>
      </c>
      <c r="I43" s="56">
        <f t="shared" si="14"/>
        <v>0.06999929131128481</v>
      </c>
      <c r="J43" s="56">
        <f t="shared" si="14"/>
        <v>0.07000065889174409</v>
      </c>
      <c r="K43" s="56">
        <f t="shared" si="14"/>
        <v>0.0700002507517731</v>
      </c>
      <c r="L43" s="56">
        <f t="shared" si="14"/>
        <v>0.06999923071582831</v>
      </c>
      <c r="M43" s="288">
        <f t="shared" si="14"/>
        <v>0.06999903753042092</v>
      </c>
      <c r="N43" s="299">
        <f t="shared" si="12"/>
        <v>0.06999991059037812</v>
      </c>
    </row>
    <row r="44" spans="1:14" s="354" customFormat="1" ht="12.75" thickBot="1">
      <c r="A44" s="242" t="s">
        <v>228</v>
      </c>
      <c r="B44" s="243">
        <f>SUMPRODUCT(B33:B36,$B$17:$B$20)</f>
        <v>1446412.5</v>
      </c>
      <c r="C44" s="244">
        <f aca="true" t="shared" si="15" ref="C44:M44">SUMPRODUCT(C33:C36,$B$17:$B$20)</f>
        <v>1476481.5</v>
      </c>
      <c r="D44" s="244">
        <f t="shared" si="15"/>
        <v>1384087</v>
      </c>
      <c r="E44" s="244">
        <f t="shared" si="15"/>
        <v>1457782.5</v>
      </c>
      <c r="F44" s="244">
        <f t="shared" si="15"/>
        <v>1443300</v>
      </c>
      <c r="G44" s="244">
        <f t="shared" si="15"/>
        <v>1521004</v>
      </c>
      <c r="H44" s="244">
        <f t="shared" si="15"/>
        <v>1471320</v>
      </c>
      <c r="I44" s="244">
        <f t="shared" si="15"/>
        <v>1459237.5</v>
      </c>
      <c r="J44" s="244">
        <f t="shared" si="15"/>
        <v>1484696.5</v>
      </c>
      <c r="K44" s="244">
        <f t="shared" si="15"/>
        <v>1449045</v>
      </c>
      <c r="L44" s="244">
        <f t="shared" si="15"/>
        <v>1489624</v>
      </c>
      <c r="M44" s="289">
        <f t="shared" si="15"/>
        <v>1422945</v>
      </c>
      <c r="N44" s="300">
        <f>SUM(B44:M44)</f>
        <v>17505935.5</v>
      </c>
    </row>
    <row r="45" spans="1:14" s="354" customFormat="1" ht="40" customHeight="1" thickBot="1">
      <c r="A45" s="116"/>
      <c r="B45" s="117"/>
      <c r="C45" s="117"/>
      <c r="D45" s="117"/>
      <c r="E45" s="117"/>
      <c r="F45" s="117"/>
      <c r="G45" s="118"/>
      <c r="H45" s="117"/>
      <c r="I45" s="118"/>
      <c r="J45" s="119"/>
      <c r="K45" s="120"/>
      <c r="L45" s="121"/>
      <c r="M45" s="122"/>
      <c r="N45" s="123"/>
    </row>
    <row r="46" spans="1:14" s="354" customFormat="1" ht="15.5">
      <c r="A46" s="254" t="s">
        <v>238</v>
      </c>
      <c r="B46" s="255"/>
      <c r="C46" s="255"/>
      <c r="D46" s="255"/>
      <c r="E46" s="255"/>
      <c r="F46" s="255"/>
      <c r="G46" s="255"/>
      <c r="H46" s="255"/>
      <c r="I46" s="255"/>
      <c r="J46" s="255"/>
      <c r="K46" s="255"/>
      <c r="L46" s="255"/>
      <c r="M46" s="255"/>
      <c r="N46" s="256"/>
    </row>
    <row r="47" spans="1:14" s="354" customFormat="1" ht="12.75" thickBot="1">
      <c r="A47" s="319" t="s">
        <v>325</v>
      </c>
      <c r="B47" s="59"/>
      <c r="C47" s="59"/>
      <c r="D47" s="59"/>
      <c r="E47" s="59"/>
      <c r="F47" s="59"/>
      <c r="G47" s="59"/>
      <c r="H47" s="59"/>
      <c r="I47" s="59"/>
      <c r="J47" s="59"/>
      <c r="K47" s="59"/>
      <c r="L47" s="59"/>
      <c r="M47" s="59"/>
      <c r="N47" s="257"/>
    </row>
    <row r="48" spans="1:14" s="354" customFormat="1" ht="14.5" thickBot="1">
      <c r="A48" s="60" t="s">
        <v>5</v>
      </c>
      <c r="B48" s="212">
        <f>'J-Cost_East'!C186/SUM($B$58:$M$58)</f>
        <v>0</v>
      </c>
      <c r="C48" s="59"/>
      <c r="D48" s="59" t="s">
        <v>1</v>
      </c>
      <c r="E48" s="59"/>
      <c r="F48" s="59"/>
      <c r="G48" s="59"/>
      <c r="H48" s="59"/>
      <c r="I48" s="59"/>
      <c r="J48" s="59"/>
      <c r="K48" s="59"/>
      <c r="L48" s="59"/>
      <c r="M48" s="59"/>
      <c r="N48" s="257"/>
    </row>
    <row r="49" spans="1:14" s="354" customFormat="1" ht="15.5">
      <c r="A49" s="60"/>
      <c r="B49" s="58"/>
      <c r="C49" s="59"/>
      <c r="D49" s="59"/>
      <c r="E49" s="59"/>
      <c r="F49" s="59"/>
      <c r="G49" s="59"/>
      <c r="H49" s="59"/>
      <c r="I49" s="59"/>
      <c r="J49" s="59"/>
      <c r="K49" s="59"/>
      <c r="L49" s="59"/>
      <c r="M49" s="59"/>
      <c r="N49" s="257"/>
    </row>
    <row r="50" spans="1:14" s="354" customFormat="1" ht="16" thickBot="1">
      <c r="A50" s="57" t="s">
        <v>97</v>
      </c>
      <c r="B50" s="58"/>
      <c r="C50" s="59"/>
      <c r="D50" s="59" t="s">
        <v>1</v>
      </c>
      <c r="E50" s="59"/>
      <c r="F50" s="59"/>
      <c r="G50" s="59"/>
      <c r="H50" s="59"/>
      <c r="I50" s="59"/>
      <c r="J50" s="59"/>
      <c r="K50" s="59"/>
      <c r="L50" s="59"/>
      <c r="M50" s="59"/>
      <c r="N50" s="257"/>
    </row>
    <row r="51" spans="1:14" s="354" customFormat="1" ht="12.75" thickBot="1">
      <c r="A51" s="60" t="s">
        <v>99</v>
      </c>
      <c r="B51" s="240">
        <v>0</v>
      </c>
      <c r="C51" s="59"/>
      <c r="D51" s="59"/>
      <c r="E51" s="59"/>
      <c r="F51" s="59"/>
      <c r="G51" s="59"/>
      <c r="H51" s="59"/>
      <c r="I51" s="59"/>
      <c r="J51" s="59"/>
      <c r="K51" s="59"/>
      <c r="L51" s="59"/>
      <c r="M51" s="59"/>
      <c r="N51" s="257"/>
    </row>
    <row r="52" spans="1:14" s="354" customFormat="1" ht="12.75" thickBot="1">
      <c r="A52" s="60" t="s">
        <v>115</v>
      </c>
      <c r="B52" s="240">
        <v>0</v>
      </c>
      <c r="C52" s="59"/>
      <c r="D52" s="59"/>
      <c r="E52" s="59"/>
      <c r="F52" s="59"/>
      <c r="G52" s="59"/>
      <c r="H52" s="59"/>
      <c r="I52" s="59"/>
      <c r="J52" s="59"/>
      <c r="K52" s="59"/>
      <c r="L52" s="59"/>
      <c r="M52" s="59"/>
      <c r="N52" s="257"/>
    </row>
    <row r="53" spans="1:14" s="354" customFormat="1" ht="12.75" thickBot="1">
      <c r="A53" s="60" t="s">
        <v>6</v>
      </c>
      <c r="B53" s="241">
        <v>0</v>
      </c>
      <c r="C53" s="59"/>
      <c r="D53" s="59"/>
      <c r="E53" s="59"/>
      <c r="F53" s="59"/>
      <c r="G53" s="59"/>
      <c r="H53" s="59"/>
      <c r="I53" s="59"/>
      <c r="J53" s="59"/>
      <c r="K53" s="59"/>
      <c r="L53" s="59"/>
      <c r="M53" s="59"/>
      <c r="N53" s="257"/>
    </row>
    <row r="54" spans="1:14" s="354" customFormat="1" ht="12.75" thickBot="1">
      <c r="A54" s="60" t="s">
        <v>226</v>
      </c>
      <c r="B54" s="241">
        <v>0</v>
      </c>
      <c r="C54" s="59"/>
      <c r="D54" s="59"/>
      <c r="E54" s="59"/>
      <c r="F54" s="59"/>
      <c r="G54" s="59"/>
      <c r="H54" s="59"/>
      <c r="I54" s="59"/>
      <c r="J54" s="59"/>
      <c r="K54" s="59"/>
      <c r="L54" s="59"/>
      <c r="M54" s="59"/>
      <c r="N54" s="257"/>
    </row>
    <row r="55" spans="2:14" s="354" customFormat="1" ht="13" thickBot="1">
      <c r="B55" s="360">
        <v>44013</v>
      </c>
      <c r="C55" s="361">
        <f>EOMONTH(B55,0)+1</f>
        <v>44044</v>
      </c>
      <c r="D55" s="361">
        <f aca="true" t="shared" si="16" ref="D55:M55">EOMONTH(C55,0)+1</f>
        <v>44075</v>
      </c>
      <c r="E55" s="361">
        <f t="shared" si="16"/>
        <v>44105</v>
      </c>
      <c r="F55" s="361">
        <f t="shared" si="16"/>
        <v>44136</v>
      </c>
      <c r="G55" s="361">
        <f t="shared" si="16"/>
        <v>44166</v>
      </c>
      <c r="H55" s="361">
        <f t="shared" si="16"/>
        <v>44197</v>
      </c>
      <c r="I55" s="361">
        <f t="shared" si="16"/>
        <v>44228</v>
      </c>
      <c r="J55" s="361">
        <f t="shared" si="16"/>
        <v>44256</v>
      </c>
      <c r="K55" s="361">
        <f t="shared" si="16"/>
        <v>44287</v>
      </c>
      <c r="L55" s="361">
        <f t="shared" si="16"/>
        <v>44317</v>
      </c>
      <c r="M55" s="361">
        <f t="shared" si="16"/>
        <v>44348</v>
      </c>
      <c r="N55" s="257"/>
    </row>
    <row r="56" spans="1:14" s="354" customFormat="1" ht="26">
      <c r="A56" s="99" t="s">
        <v>1</v>
      </c>
      <c r="B56" s="359" t="str">
        <f>"Month - "&amp;COLUMNS($B55:B55)&amp;", 
"&amp;TEXT(B55,"mmm yyyy")</f>
        <v>Month - 1, 
Jul 2020</v>
      </c>
      <c r="C56" s="359" t="str">
        <f>"Month - "&amp;COLUMNS($B55:C55)&amp;", 
"&amp;TEXT(C$55,"mmm yyyy")</f>
        <v>Month - 2, 
Aug 2020</v>
      </c>
      <c r="D56" s="359" t="str">
        <f>"Month - "&amp;COLUMNS($B55:D55)&amp;", 
"&amp;TEXT(D$55,"mmm yyyy")</f>
        <v>Month - 3, 
Sep 2020</v>
      </c>
      <c r="E56" s="359" t="str">
        <f>"Month - "&amp;COLUMNS($B55:E55)&amp;", 
"&amp;TEXT(E$55,"mmm yyyy")</f>
        <v>Month - 4, 
Oct 2020</v>
      </c>
      <c r="F56" s="359" t="str">
        <f>"Month - "&amp;COLUMNS($B55:F55)&amp;", 
"&amp;TEXT(F$55,"mmm yyyy")</f>
        <v>Month - 5, 
Nov 2020</v>
      </c>
      <c r="G56" s="359" t="str">
        <f>"Month - "&amp;COLUMNS($B55:G55)&amp;", 
"&amp;TEXT(G$55,"mmm yyyy")</f>
        <v>Month - 6, 
Dec 2020</v>
      </c>
      <c r="H56" s="359" t="str">
        <f>"Month - "&amp;COLUMNS($B55:H55)&amp;", 
"&amp;TEXT(H$55,"mmm yyyy")</f>
        <v>Month - 7, 
Jan 2021</v>
      </c>
      <c r="I56" s="359" t="str">
        <f>"Month - "&amp;COLUMNS($B55:I55)&amp;", 
"&amp;TEXT(I$55,"mmm yyyy")</f>
        <v>Month - 8, 
Feb 2021</v>
      </c>
      <c r="J56" s="359" t="str">
        <f>"Month - "&amp;COLUMNS($B55:J55)&amp;", 
"&amp;TEXT(J$55,"mmm yyyy")</f>
        <v>Month - 9, 
Mar 2021</v>
      </c>
      <c r="K56" s="359" t="str">
        <f>"Month - "&amp;COLUMNS($B55:K55)&amp;", 
"&amp;TEXT(K$55,"mmm yyyy")</f>
        <v>Month - 10, 
Apr 2021</v>
      </c>
      <c r="L56" s="359" t="str">
        <f>"Month - "&amp;COLUMNS($B55:L55)&amp;", 
"&amp;TEXT(L$55,"mmm yyyy")</f>
        <v>Month - 11, 
May 2021</v>
      </c>
      <c r="M56" s="359" t="str">
        <f>"Month - "&amp;COLUMNS($B55:M55)&amp;", 
"&amp;TEXT(M$55,"mmm yyyy")</f>
        <v>Month - 12, 
Jun 2021</v>
      </c>
      <c r="N56" s="61" t="s">
        <v>8</v>
      </c>
    </row>
    <row r="57" spans="1:14" s="354" customFormat="1" ht="13">
      <c r="A57" s="62" t="s">
        <v>108</v>
      </c>
      <c r="B57" s="369">
        <f>(1+0.0175)^(1/12)-1</f>
        <v>0.0014467654179763922</v>
      </c>
      <c r="C57" s="64">
        <f>B57</f>
        <v>0.0014467654179763922</v>
      </c>
      <c r="D57" s="65">
        <f aca="true" t="shared" si="17" ref="D57:M57">C57</f>
        <v>0.0014467654179763922</v>
      </c>
      <c r="E57" s="64">
        <f t="shared" si="17"/>
        <v>0.0014467654179763922</v>
      </c>
      <c r="F57" s="65">
        <f t="shared" si="17"/>
        <v>0.0014467654179763922</v>
      </c>
      <c r="G57" s="64">
        <f t="shared" si="17"/>
        <v>0.0014467654179763922</v>
      </c>
      <c r="H57" s="65">
        <f t="shared" si="17"/>
        <v>0.0014467654179763922</v>
      </c>
      <c r="I57" s="64">
        <f t="shared" si="17"/>
        <v>0.0014467654179763922</v>
      </c>
      <c r="J57" s="65">
        <f t="shared" si="17"/>
        <v>0.0014467654179763922</v>
      </c>
      <c r="K57" s="64">
        <f t="shared" si="17"/>
        <v>0.0014467654179763922</v>
      </c>
      <c r="L57" s="65">
        <f t="shared" si="17"/>
        <v>0.0014467654179763922</v>
      </c>
      <c r="M57" s="64">
        <f t="shared" si="17"/>
        <v>0.0014467654179763922</v>
      </c>
      <c r="N57" s="66">
        <f aca="true" t="shared" si="18" ref="N57">N23</f>
        <v>0.0014467654179763922</v>
      </c>
    </row>
    <row r="58" spans="1:14" s="354" customFormat="1" ht="13">
      <c r="A58" s="83" t="s">
        <v>100</v>
      </c>
      <c r="B58" s="370">
        <f>'PA Eastern Region_Databook'!BJ7*(1.0175)^(30/12)</f>
        <v>1676197.358252062</v>
      </c>
      <c r="C58" s="68">
        <f>B58*(1+C57)</f>
        <v>1678622.4226236844</v>
      </c>
      <c r="D58" s="69">
        <f aca="true" t="shared" si="19" ref="D58:M58">C58*(1+D57)</f>
        <v>1681050.9954945762</v>
      </c>
      <c r="E58" s="68">
        <f t="shared" si="19"/>
        <v>1683483.0819407124</v>
      </c>
      <c r="F58" s="69">
        <f t="shared" si="19"/>
        <v>1685918.6870454126</v>
      </c>
      <c r="G58" s="68">
        <f t="shared" si="19"/>
        <v>1688357.81589935</v>
      </c>
      <c r="H58" s="69">
        <f t="shared" si="19"/>
        <v>1690800.4736005634</v>
      </c>
      <c r="I58" s="68">
        <f t="shared" si="19"/>
        <v>1693246.6652544667</v>
      </c>
      <c r="J58" s="69">
        <f t="shared" si="19"/>
        <v>1695696.3959738608</v>
      </c>
      <c r="K58" s="68">
        <f t="shared" si="19"/>
        <v>1698149.6708789428</v>
      </c>
      <c r="L58" s="69">
        <f t="shared" si="19"/>
        <v>1700606.4950973184</v>
      </c>
      <c r="M58" s="68">
        <f t="shared" si="19"/>
        <v>1703066.8737640113</v>
      </c>
      <c r="N58" s="70">
        <f aca="true" t="shared" si="20" ref="N58">N24</f>
        <v>1689599.7446520797</v>
      </c>
    </row>
    <row r="59" spans="1:14" s="354" customFormat="1" ht="12.75" thickBot="1">
      <c r="A59" s="102" t="s">
        <v>9</v>
      </c>
      <c r="B59" s="71">
        <f aca="true" t="shared" si="21" ref="B59:N59">$B$48</f>
        <v>0</v>
      </c>
      <c r="C59" s="72">
        <f t="shared" si="21"/>
        <v>0</v>
      </c>
      <c r="D59" s="73">
        <f t="shared" si="21"/>
        <v>0</v>
      </c>
      <c r="E59" s="72">
        <f t="shared" si="21"/>
        <v>0</v>
      </c>
      <c r="F59" s="73">
        <f t="shared" si="21"/>
        <v>0</v>
      </c>
      <c r="G59" s="72">
        <f t="shared" si="21"/>
        <v>0</v>
      </c>
      <c r="H59" s="73">
        <f t="shared" si="21"/>
        <v>0</v>
      </c>
      <c r="I59" s="72">
        <f t="shared" si="21"/>
        <v>0</v>
      </c>
      <c r="J59" s="73">
        <f t="shared" si="21"/>
        <v>0</v>
      </c>
      <c r="K59" s="72">
        <f t="shared" si="21"/>
        <v>0</v>
      </c>
      <c r="L59" s="73">
        <f t="shared" si="21"/>
        <v>0</v>
      </c>
      <c r="M59" s="72">
        <f t="shared" si="21"/>
        <v>0</v>
      </c>
      <c r="N59" s="74">
        <f t="shared" si="21"/>
        <v>0</v>
      </c>
    </row>
    <row r="60" spans="1:14" s="354" customFormat="1" ht="14" thickBot="1" thickTop="1">
      <c r="A60" s="103" t="s">
        <v>10</v>
      </c>
      <c r="B60" s="75">
        <f aca="true" t="shared" si="22" ref="B60:M60">B58*B59</f>
        <v>0</v>
      </c>
      <c r="C60" s="76">
        <f t="shared" si="22"/>
        <v>0</v>
      </c>
      <c r="D60" s="77">
        <f t="shared" si="22"/>
        <v>0</v>
      </c>
      <c r="E60" s="76">
        <f t="shared" si="22"/>
        <v>0</v>
      </c>
      <c r="F60" s="77">
        <f t="shared" si="22"/>
        <v>0</v>
      </c>
      <c r="G60" s="76">
        <f t="shared" si="22"/>
        <v>0</v>
      </c>
      <c r="H60" s="77">
        <f t="shared" si="22"/>
        <v>0</v>
      </c>
      <c r="I60" s="76">
        <f t="shared" si="22"/>
        <v>0</v>
      </c>
      <c r="J60" s="77">
        <f t="shared" si="22"/>
        <v>0</v>
      </c>
      <c r="K60" s="76">
        <f t="shared" si="22"/>
        <v>0</v>
      </c>
      <c r="L60" s="77">
        <f t="shared" si="22"/>
        <v>0</v>
      </c>
      <c r="M60" s="76">
        <f t="shared" si="22"/>
        <v>0</v>
      </c>
      <c r="N60" s="253">
        <f>SUM(B60:M60)</f>
        <v>0</v>
      </c>
    </row>
    <row r="61" spans="1:14" s="354" customFormat="1" ht="15.5">
      <c r="A61" s="259"/>
      <c r="B61" s="97"/>
      <c r="C61" s="97"/>
      <c r="D61" s="97"/>
      <c r="E61" s="97"/>
      <c r="F61" s="97"/>
      <c r="G61" s="125"/>
      <c r="H61" s="97"/>
      <c r="I61" s="125"/>
      <c r="J61" s="126"/>
      <c r="K61" s="127"/>
      <c r="L61" s="128"/>
      <c r="M61" s="58"/>
      <c r="N61" s="260"/>
    </row>
    <row r="62" spans="1:14" s="354" customFormat="1" ht="13">
      <c r="A62" s="78" t="s">
        <v>98</v>
      </c>
      <c r="B62" s="79"/>
      <c r="C62" s="79"/>
      <c r="D62" s="79"/>
      <c r="E62" s="79"/>
      <c r="F62" s="79"/>
      <c r="G62" s="79"/>
      <c r="H62" s="79"/>
      <c r="I62" s="79"/>
      <c r="J62" s="79"/>
      <c r="K62" s="79"/>
      <c r="L62" s="79"/>
      <c r="M62" s="79"/>
      <c r="N62" s="260"/>
    </row>
    <row r="63" spans="1:14" s="354" customFormat="1" ht="12.75" thickBot="1">
      <c r="A63" s="80"/>
      <c r="B63" s="77"/>
      <c r="C63" s="77"/>
      <c r="D63" s="77"/>
      <c r="E63" s="77"/>
      <c r="F63" s="77"/>
      <c r="G63" s="77"/>
      <c r="H63" s="77"/>
      <c r="I63" s="77"/>
      <c r="J63" s="77"/>
      <c r="K63" s="77"/>
      <c r="L63" s="77"/>
      <c r="M63" s="77"/>
      <c r="N63" s="261"/>
    </row>
    <row r="64" spans="1:14" s="354" customFormat="1" ht="25.9" customHeight="1">
      <c r="A64" s="99" t="s">
        <v>1</v>
      </c>
      <c r="B64" s="359" t="str">
        <f>"Month - "&amp;COLUMNS($B63:B63)&amp;", 
"&amp;TEXT(B55,"mmm yyyy")</f>
        <v>Month - 1, 
Jul 2020</v>
      </c>
      <c r="C64" s="359" t="str">
        <f>"Month - "&amp;COLUMNS($B63:C63)&amp;", 
"&amp;TEXT(C$55,"mmm yyyy")</f>
        <v>Month - 2, 
Aug 2020</v>
      </c>
      <c r="D64" s="359" t="str">
        <f>"Month - "&amp;COLUMNS($B63:D63)&amp;", 
"&amp;TEXT(D$55,"mmm yyyy")</f>
        <v>Month - 3, 
Sep 2020</v>
      </c>
      <c r="E64" s="359" t="str">
        <f>"Month - "&amp;COLUMNS($B63:E63)&amp;", 
"&amp;TEXT(E$55,"mmm yyyy")</f>
        <v>Month - 4, 
Oct 2020</v>
      </c>
      <c r="F64" s="359" t="str">
        <f>"Month - "&amp;COLUMNS($B63:F63)&amp;", 
"&amp;TEXT(F$55,"mmm yyyy")</f>
        <v>Month - 5, 
Nov 2020</v>
      </c>
      <c r="G64" s="359" t="str">
        <f>"Month - "&amp;COLUMNS($B63:G63)&amp;", 
"&amp;TEXT(G$55,"mmm yyyy")</f>
        <v>Month - 6, 
Dec 2020</v>
      </c>
      <c r="H64" s="359" t="str">
        <f>"Month - "&amp;COLUMNS($B63:H63)&amp;", 
"&amp;TEXT(H$55,"mmm yyyy")</f>
        <v>Month - 7, 
Jan 2021</v>
      </c>
      <c r="I64" s="359" t="str">
        <f>"Month - "&amp;COLUMNS($B63:I63)&amp;", 
"&amp;TEXT(I$55,"mmm yyyy")</f>
        <v>Month - 8, 
Feb 2021</v>
      </c>
      <c r="J64" s="359" t="str">
        <f>"Month - "&amp;COLUMNS($B63:J63)&amp;", 
"&amp;TEXT(J$55,"mmm yyyy")</f>
        <v>Month - 9, 
Mar 2021</v>
      </c>
      <c r="K64" s="359" t="str">
        <f>"Month - "&amp;COLUMNS($B63:K63)&amp;", 
"&amp;TEXT(K$55,"mmm yyyy")</f>
        <v>Month - 10, 
Apr 2021</v>
      </c>
      <c r="L64" s="359" t="str">
        <f>"Month - "&amp;COLUMNS($B63:L63)&amp;", 
"&amp;TEXT(L$55,"mmm yyyy")</f>
        <v>Month - 11, 
May 2021</v>
      </c>
      <c r="M64" s="359" t="str">
        <f>"Month - "&amp;COLUMNS($B63:M63)&amp;", 
"&amp;TEXT(M$55,"mmm yyyy")</f>
        <v>Month - 12, 
Jun 2021</v>
      </c>
      <c r="N64" s="61" t="s">
        <v>11</v>
      </c>
    </row>
    <row r="65" spans="1:14" s="354" customFormat="1" ht="14" customHeight="1">
      <c r="A65" s="90" t="s">
        <v>110</v>
      </c>
      <c r="B65" s="356"/>
      <c r="C65" s="357"/>
      <c r="D65" s="357"/>
      <c r="E65" s="357"/>
      <c r="F65" s="357"/>
      <c r="G65" s="357"/>
      <c r="H65" s="357"/>
      <c r="I65" s="357"/>
      <c r="J65" s="358"/>
      <c r="K65" s="357"/>
      <c r="L65" s="357"/>
      <c r="M65" s="357"/>
      <c r="N65" s="96" t="str">
        <f>_xlfn.IFERROR(AVERAGE(B65:M65),"")</f>
        <v/>
      </c>
    </row>
    <row r="66" spans="1:14" s="354" customFormat="1" ht="12.75" thickBot="1">
      <c r="A66" s="263" t="s">
        <v>101</v>
      </c>
      <c r="B66" s="264">
        <f aca="true" t="shared" si="23" ref="B66:M66">B58*B$65</f>
        <v>0</v>
      </c>
      <c r="C66" s="265">
        <f t="shared" si="23"/>
        <v>0</v>
      </c>
      <c r="D66" s="265">
        <f t="shared" si="23"/>
        <v>0</v>
      </c>
      <c r="E66" s="265">
        <f t="shared" si="23"/>
        <v>0</v>
      </c>
      <c r="F66" s="265">
        <f t="shared" si="23"/>
        <v>0</v>
      </c>
      <c r="G66" s="265">
        <f t="shared" si="23"/>
        <v>0</v>
      </c>
      <c r="H66" s="265">
        <f t="shared" si="23"/>
        <v>0</v>
      </c>
      <c r="I66" s="265">
        <f t="shared" si="23"/>
        <v>0</v>
      </c>
      <c r="J66" s="265">
        <f t="shared" si="23"/>
        <v>0</v>
      </c>
      <c r="K66" s="265">
        <f t="shared" si="23"/>
        <v>0</v>
      </c>
      <c r="L66" s="265">
        <f t="shared" si="23"/>
        <v>0</v>
      </c>
      <c r="M66" s="265">
        <f t="shared" si="23"/>
        <v>0</v>
      </c>
      <c r="N66" s="266">
        <f>AVERAGE(B66:M66)</f>
        <v>0</v>
      </c>
    </row>
    <row r="67" spans="1:14" s="354" customFormat="1" ht="13">
      <c r="A67" s="82" t="s">
        <v>109</v>
      </c>
      <c r="B67" s="355"/>
      <c r="C67" s="355"/>
      <c r="D67" s="355"/>
      <c r="E67" s="355"/>
      <c r="F67" s="355"/>
      <c r="G67" s="355"/>
      <c r="H67" s="355"/>
      <c r="I67" s="355"/>
      <c r="J67" s="355"/>
      <c r="K67" s="355"/>
      <c r="L67" s="355"/>
      <c r="M67" s="355"/>
      <c r="N67" s="130">
        <f aca="true" t="shared" si="24" ref="N67">SUM(B67:M67)</f>
        <v>0</v>
      </c>
    </row>
    <row r="68" spans="1:14" s="354" customFormat="1" ht="13">
      <c r="A68" s="84" t="s">
        <v>102</v>
      </c>
      <c r="B68" s="234"/>
      <c r="C68" s="235"/>
      <c r="D68" s="236"/>
      <c r="E68" s="235"/>
      <c r="F68" s="236"/>
      <c r="G68" s="235"/>
      <c r="H68" s="236"/>
      <c r="I68" s="235"/>
      <c r="J68" s="236"/>
      <c r="K68" s="235"/>
      <c r="L68" s="236"/>
      <c r="M68" s="235"/>
      <c r="N68" s="130">
        <f>SUM(B68:M68)</f>
        <v>0</v>
      </c>
    </row>
    <row r="69" spans="1:14" s="354" customFormat="1" ht="13">
      <c r="A69" s="84" t="s">
        <v>103</v>
      </c>
      <c r="B69" s="234"/>
      <c r="C69" s="235"/>
      <c r="D69" s="236"/>
      <c r="E69" s="235"/>
      <c r="F69" s="236"/>
      <c r="G69" s="235"/>
      <c r="H69" s="236"/>
      <c r="I69" s="235"/>
      <c r="J69" s="236"/>
      <c r="K69" s="235"/>
      <c r="L69" s="236"/>
      <c r="M69" s="235"/>
      <c r="N69" s="130">
        <f>SUM(B69:M69)</f>
        <v>0</v>
      </c>
    </row>
    <row r="70" spans="1:14" s="354" customFormat="1" ht="12.75" thickBot="1">
      <c r="A70" s="85" t="s">
        <v>227</v>
      </c>
      <c r="B70" s="237"/>
      <c r="C70" s="238"/>
      <c r="D70" s="239"/>
      <c r="E70" s="238"/>
      <c r="F70" s="239"/>
      <c r="G70" s="238"/>
      <c r="H70" s="239"/>
      <c r="I70" s="238"/>
      <c r="J70" s="239"/>
      <c r="K70" s="238"/>
      <c r="L70" s="239"/>
      <c r="M70" s="238"/>
      <c r="N70" s="130">
        <f>SUM(B70:M70)</f>
        <v>0</v>
      </c>
    </row>
    <row r="71" spans="1:14" s="354" customFormat="1" ht="14" thickBot="1" thickTop="1">
      <c r="A71" s="187" t="s">
        <v>104</v>
      </c>
      <c r="B71" s="188">
        <f aca="true" t="shared" si="25" ref="B71:M71">SUM(B67:B70)</f>
        <v>0</v>
      </c>
      <c r="C71" s="189">
        <f t="shared" si="25"/>
        <v>0</v>
      </c>
      <c r="D71" s="189">
        <f t="shared" si="25"/>
        <v>0</v>
      </c>
      <c r="E71" s="189">
        <f t="shared" si="25"/>
        <v>0</v>
      </c>
      <c r="F71" s="189">
        <f t="shared" si="25"/>
        <v>0</v>
      </c>
      <c r="G71" s="189">
        <f t="shared" si="25"/>
        <v>0</v>
      </c>
      <c r="H71" s="189">
        <f t="shared" si="25"/>
        <v>0</v>
      </c>
      <c r="I71" s="189">
        <f t="shared" si="25"/>
        <v>0</v>
      </c>
      <c r="J71" s="189">
        <f t="shared" si="25"/>
        <v>0</v>
      </c>
      <c r="K71" s="189">
        <f t="shared" si="25"/>
        <v>0</v>
      </c>
      <c r="L71" s="189">
        <f t="shared" si="25"/>
        <v>0</v>
      </c>
      <c r="M71" s="190">
        <f t="shared" si="25"/>
        <v>0</v>
      </c>
      <c r="N71" s="129">
        <f>SUM(N67:N70)</f>
        <v>0</v>
      </c>
    </row>
    <row r="72" spans="1:14" s="354" customFormat="1" ht="13">
      <c r="A72" s="179" t="s">
        <v>12</v>
      </c>
      <c r="B72" s="183" t="str">
        <f>IF(B66=0,"",B71/B66)</f>
        <v/>
      </c>
      <c r="C72" s="184" t="str">
        <f aca="true" t="shared" si="26" ref="C72:N72">IF(C66=0,"",C71/C66)</f>
        <v/>
      </c>
      <c r="D72" s="185" t="str">
        <f t="shared" si="26"/>
        <v/>
      </c>
      <c r="E72" s="184" t="str">
        <f t="shared" si="26"/>
        <v/>
      </c>
      <c r="F72" s="185" t="str">
        <f t="shared" si="26"/>
        <v/>
      </c>
      <c r="G72" s="184" t="str">
        <f t="shared" si="26"/>
        <v/>
      </c>
      <c r="H72" s="185" t="str">
        <f t="shared" si="26"/>
        <v/>
      </c>
      <c r="I72" s="184" t="str">
        <f t="shared" si="26"/>
        <v/>
      </c>
      <c r="J72" s="185" t="str">
        <f t="shared" si="26"/>
        <v/>
      </c>
      <c r="K72" s="184" t="str">
        <f t="shared" si="26"/>
        <v/>
      </c>
      <c r="L72" s="185" t="str">
        <f t="shared" si="26"/>
        <v/>
      </c>
      <c r="M72" s="184" t="str">
        <f t="shared" si="26"/>
        <v/>
      </c>
      <c r="N72" s="186" t="str">
        <f t="shared" si="26"/>
        <v/>
      </c>
    </row>
    <row r="73" spans="1:14" s="354" customFormat="1" ht="13">
      <c r="A73" s="62" t="s">
        <v>112</v>
      </c>
      <c r="B73" s="63" t="str">
        <f>IF(B$71=0,"",B67/B$71)</f>
        <v/>
      </c>
      <c r="C73" s="200" t="str">
        <f aca="true" t="shared" si="27" ref="C73:M73">IF(C$71=0,"",C67/C$71)</f>
        <v/>
      </c>
      <c r="D73" s="200" t="str">
        <f t="shared" si="27"/>
        <v/>
      </c>
      <c r="E73" s="200" t="str">
        <f t="shared" si="27"/>
        <v/>
      </c>
      <c r="F73" s="200" t="str">
        <f t="shared" si="27"/>
        <v/>
      </c>
      <c r="G73" s="200" t="str">
        <f t="shared" si="27"/>
        <v/>
      </c>
      <c r="H73" s="200" t="str">
        <f t="shared" si="27"/>
        <v/>
      </c>
      <c r="I73" s="200" t="str">
        <f t="shared" si="27"/>
        <v/>
      </c>
      <c r="J73" s="95" t="str">
        <f t="shared" si="27"/>
        <v/>
      </c>
      <c r="K73" s="200" t="str">
        <f t="shared" si="27"/>
        <v/>
      </c>
      <c r="L73" s="95" t="str">
        <f t="shared" si="27"/>
        <v/>
      </c>
      <c r="M73" s="95" t="str">
        <f t="shared" si="27"/>
        <v/>
      </c>
      <c r="N73" s="96" t="str">
        <f aca="true" t="shared" si="28" ref="N73">IF(N$71=0,"",N67/N$71)</f>
        <v/>
      </c>
    </row>
    <row r="74" spans="1:14" s="354" customFormat="1" ht="13">
      <c r="A74" s="84" t="s">
        <v>105</v>
      </c>
      <c r="B74" s="63" t="str">
        <f aca="true" t="shared" si="29" ref="B74:N74">IF(B$71=0,"",B68/B$71)</f>
        <v/>
      </c>
      <c r="C74" s="64" t="str">
        <f t="shared" si="29"/>
        <v/>
      </c>
      <c r="D74" s="65" t="str">
        <f t="shared" si="29"/>
        <v/>
      </c>
      <c r="E74" s="64" t="str">
        <f t="shared" si="29"/>
        <v/>
      </c>
      <c r="F74" s="65" t="str">
        <f t="shared" si="29"/>
        <v/>
      </c>
      <c r="G74" s="64" t="str">
        <f t="shared" si="29"/>
        <v/>
      </c>
      <c r="H74" s="65" t="str">
        <f t="shared" si="29"/>
        <v/>
      </c>
      <c r="I74" s="64" t="str">
        <f t="shared" si="29"/>
        <v/>
      </c>
      <c r="J74" s="65" t="str">
        <f t="shared" si="29"/>
        <v/>
      </c>
      <c r="K74" s="64" t="str">
        <f t="shared" si="29"/>
        <v/>
      </c>
      <c r="L74" s="65" t="str">
        <f t="shared" si="29"/>
        <v/>
      </c>
      <c r="M74" s="64" t="str">
        <f t="shared" si="29"/>
        <v/>
      </c>
      <c r="N74" s="66" t="str">
        <f t="shared" si="29"/>
        <v/>
      </c>
    </row>
    <row r="75" spans="1:14" s="354" customFormat="1" ht="13">
      <c r="A75" s="222" t="s">
        <v>106</v>
      </c>
      <c r="B75" s="223" t="str">
        <f aca="true" t="shared" si="30" ref="B75:N75">IF(B$71=0,"",B69/B$71)</f>
        <v/>
      </c>
      <c r="C75" s="224" t="str">
        <f t="shared" si="30"/>
        <v/>
      </c>
      <c r="D75" s="225" t="str">
        <f t="shared" si="30"/>
        <v/>
      </c>
      <c r="E75" s="224" t="str">
        <f t="shared" si="30"/>
        <v/>
      </c>
      <c r="F75" s="225" t="str">
        <f t="shared" si="30"/>
        <v/>
      </c>
      <c r="G75" s="224" t="str">
        <f t="shared" si="30"/>
        <v/>
      </c>
      <c r="H75" s="225" t="str">
        <f t="shared" si="30"/>
        <v/>
      </c>
      <c r="I75" s="224" t="str">
        <f t="shared" si="30"/>
        <v/>
      </c>
      <c r="J75" s="225" t="str">
        <f t="shared" si="30"/>
        <v/>
      </c>
      <c r="K75" s="224" t="str">
        <f t="shared" si="30"/>
        <v/>
      </c>
      <c r="L75" s="225" t="str">
        <f t="shared" si="30"/>
        <v/>
      </c>
      <c r="M75" s="224" t="str">
        <f t="shared" si="30"/>
        <v/>
      </c>
      <c r="N75" s="226" t="str">
        <f t="shared" si="30"/>
        <v/>
      </c>
    </row>
    <row r="76" spans="1:14" s="354" customFormat="1" ht="12.75" thickBot="1">
      <c r="A76" s="85" t="s">
        <v>243</v>
      </c>
      <c r="B76" s="267" t="str">
        <f aca="true" t="shared" si="31" ref="B76:N76">IF(B$71=0,"",B70/B$71)</f>
        <v/>
      </c>
      <c r="C76" s="268" t="str">
        <f t="shared" si="31"/>
        <v/>
      </c>
      <c r="D76" s="269" t="str">
        <f t="shared" si="31"/>
        <v/>
      </c>
      <c r="E76" s="268" t="str">
        <f t="shared" si="31"/>
        <v/>
      </c>
      <c r="F76" s="269" t="str">
        <f t="shared" si="31"/>
        <v/>
      </c>
      <c r="G76" s="268" t="str">
        <f t="shared" si="31"/>
        <v/>
      </c>
      <c r="H76" s="269" t="str">
        <f t="shared" si="31"/>
        <v/>
      </c>
      <c r="I76" s="268" t="str">
        <f t="shared" si="31"/>
        <v/>
      </c>
      <c r="J76" s="269" t="str">
        <f t="shared" si="31"/>
        <v/>
      </c>
      <c r="K76" s="268" t="str">
        <f t="shared" si="31"/>
        <v/>
      </c>
      <c r="L76" s="269" t="str">
        <f t="shared" si="31"/>
        <v/>
      </c>
      <c r="M76" s="268" t="str">
        <f t="shared" si="31"/>
        <v/>
      </c>
      <c r="N76" s="270" t="str">
        <f t="shared" si="31"/>
        <v/>
      </c>
    </row>
    <row r="77" spans="1:14" s="354" customFormat="1" ht="14" thickBot="1" thickTop="1">
      <c r="A77" s="230" t="s">
        <v>228</v>
      </c>
      <c r="B77" s="231">
        <f aca="true" t="shared" si="32" ref="B77:M77">SUMPRODUCT(B67:B70,$B$51:$B$54)</f>
        <v>0</v>
      </c>
      <c r="C77" s="232">
        <f t="shared" si="32"/>
        <v>0</v>
      </c>
      <c r="D77" s="232">
        <f t="shared" si="32"/>
        <v>0</v>
      </c>
      <c r="E77" s="232">
        <f t="shared" si="32"/>
        <v>0</v>
      </c>
      <c r="F77" s="232">
        <f t="shared" si="32"/>
        <v>0</v>
      </c>
      <c r="G77" s="232">
        <f t="shared" si="32"/>
        <v>0</v>
      </c>
      <c r="H77" s="232">
        <f t="shared" si="32"/>
        <v>0</v>
      </c>
      <c r="I77" s="232">
        <f t="shared" si="32"/>
        <v>0</v>
      </c>
      <c r="J77" s="232">
        <f t="shared" si="32"/>
        <v>0</v>
      </c>
      <c r="K77" s="232">
        <f t="shared" si="32"/>
        <v>0</v>
      </c>
      <c r="L77" s="232">
        <f t="shared" si="32"/>
        <v>0</v>
      </c>
      <c r="M77" s="232">
        <f t="shared" si="32"/>
        <v>0</v>
      </c>
      <c r="N77" s="233">
        <f>SUM(B77:M77)</f>
        <v>0</v>
      </c>
    </row>
    <row r="78" spans="1:14" s="354" customFormat="1" ht="40" customHeight="1" thickBot="1">
      <c r="A78" s="97"/>
      <c r="B78" s="98"/>
      <c r="C78" s="98"/>
      <c r="D78" s="98"/>
      <c r="E78" s="98"/>
      <c r="F78" s="98"/>
      <c r="G78" s="98"/>
      <c r="H78" s="98"/>
      <c r="I78" s="98"/>
      <c r="J78" s="98"/>
      <c r="K78" s="98"/>
      <c r="L78" s="98"/>
      <c r="M78" s="98"/>
      <c r="N78" s="98"/>
    </row>
    <row r="79" spans="1:14" s="354" customFormat="1" ht="15.5">
      <c r="A79" s="254" t="s">
        <v>239</v>
      </c>
      <c r="B79" s="255"/>
      <c r="C79" s="255"/>
      <c r="D79" s="255"/>
      <c r="E79" s="255"/>
      <c r="F79" s="255"/>
      <c r="G79" s="255"/>
      <c r="H79" s="255"/>
      <c r="I79" s="255"/>
      <c r="J79" s="255"/>
      <c r="K79" s="255"/>
      <c r="L79" s="255"/>
      <c r="M79" s="255"/>
      <c r="N79" s="256"/>
    </row>
    <row r="80" spans="1:14" s="354" customFormat="1" ht="12.75" thickBot="1">
      <c r="A80" s="319" t="s">
        <v>326</v>
      </c>
      <c r="B80" s="59"/>
      <c r="C80" s="59"/>
      <c r="D80" s="59"/>
      <c r="E80" s="59"/>
      <c r="F80" s="59"/>
      <c r="G80" s="59"/>
      <c r="H80" s="59"/>
      <c r="I80" s="59"/>
      <c r="J80" s="59"/>
      <c r="K80" s="59"/>
      <c r="L80" s="59"/>
      <c r="M80" s="59"/>
      <c r="N80" s="257"/>
    </row>
    <row r="81" spans="1:14" s="354" customFormat="1" ht="16" thickBot="1">
      <c r="A81" s="60" t="s">
        <v>5</v>
      </c>
      <c r="B81" s="124">
        <f>'J-Cost_East'!E186/SUM($B$91:$M$91)</f>
        <v>0</v>
      </c>
      <c r="C81" s="59"/>
      <c r="D81" s="59" t="s">
        <v>1</v>
      </c>
      <c r="E81" s="59"/>
      <c r="F81" s="59"/>
      <c r="G81" s="59"/>
      <c r="H81" s="59"/>
      <c r="I81" s="59"/>
      <c r="J81" s="59"/>
      <c r="K81" s="59"/>
      <c r="L81" s="59"/>
      <c r="M81" s="59"/>
      <c r="N81" s="257"/>
    </row>
    <row r="82" spans="1:14" s="354" customFormat="1" ht="15.5">
      <c r="A82" s="60"/>
      <c r="B82" s="58"/>
      <c r="C82" s="59"/>
      <c r="D82" s="59"/>
      <c r="E82" s="59"/>
      <c r="F82" s="59"/>
      <c r="G82" s="59"/>
      <c r="H82" s="59"/>
      <c r="I82" s="59"/>
      <c r="J82" s="59"/>
      <c r="K82" s="59"/>
      <c r="L82" s="59"/>
      <c r="M82" s="59"/>
      <c r="N82" s="257"/>
    </row>
    <row r="83" spans="1:14" s="354" customFormat="1" ht="16" thickBot="1">
      <c r="A83" s="57" t="s">
        <v>120</v>
      </c>
      <c r="B83" s="58"/>
      <c r="C83" s="59"/>
      <c r="D83" s="59"/>
      <c r="E83" s="59"/>
      <c r="F83" s="59"/>
      <c r="G83" s="59"/>
      <c r="H83" s="59"/>
      <c r="I83" s="59"/>
      <c r="J83" s="59"/>
      <c r="K83" s="59"/>
      <c r="L83" s="59"/>
      <c r="M83" s="59"/>
      <c r="N83" s="257"/>
    </row>
    <row r="84" spans="1:14" s="354" customFormat="1" ht="12.75" thickBot="1">
      <c r="A84" s="60" t="s">
        <v>99</v>
      </c>
      <c r="B84" s="240">
        <v>0</v>
      </c>
      <c r="C84" s="59"/>
      <c r="D84" s="59"/>
      <c r="E84" s="59"/>
      <c r="F84" s="59"/>
      <c r="G84" s="59"/>
      <c r="H84" s="59"/>
      <c r="I84" s="59"/>
      <c r="J84" s="59"/>
      <c r="K84" s="59"/>
      <c r="L84" s="59"/>
      <c r="M84" s="59"/>
      <c r="N84" s="257"/>
    </row>
    <row r="85" spans="1:14" s="354" customFormat="1" ht="12.75" thickBot="1">
      <c r="A85" s="60" t="s">
        <v>115</v>
      </c>
      <c r="B85" s="240">
        <v>0</v>
      </c>
      <c r="C85" s="59"/>
      <c r="D85" s="59"/>
      <c r="E85" s="59"/>
      <c r="F85" s="59"/>
      <c r="G85" s="59"/>
      <c r="H85" s="59"/>
      <c r="I85" s="59"/>
      <c r="J85" s="59"/>
      <c r="K85" s="59"/>
      <c r="L85" s="59"/>
      <c r="M85" s="59"/>
      <c r="N85" s="257"/>
    </row>
    <row r="86" spans="1:14" s="354" customFormat="1" ht="12.75" thickBot="1">
      <c r="A86" s="60" t="s">
        <v>6</v>
      </c>
      <c r="B86" s="241">
        <v>0</v>
      </c>
      <c r="C86" s="59"/>
      <c r="D86" s="59"/>
      <c r="E86" s="59"/>
      <c r="F86" s="59"/>
      <c r="G86" s="59"/>
      <c r="H86" s="59"/>
      <c r="I86" s="59"/>
      <c r="J86" s="59"/>
      <c r="K86" s="59"/>
      <c r="L86" s="59"/>
      <c r="M86" s="59"/>
      <c r="N86" s="257"/>
    </row>
    <row r="87" spans="1:14" s="354" customFormat="1" ht="12.75" thickBot="1">
      <c r="A87" s="60" t="s">
        <v>226</v>
      </c>
      <c r="B87" s="241">
        <v>0</v>
      </c>
      <c r="C87" s="59"/>
      <c r="D87" s="59"/>
      <c r="E87" s="59"/>
      <c r="F87" s="59"/>
      <c r="G87" s="59"/>
      <c r="H87" s="59"/>
      <c r="I87" s="59"/>
      <c r="J87" s="59"/>
      <c r="K87" s="59"/>
      <c r="L87" s="59"/>
      <c r="M87" s="59"/>
      <c r="N87" s="257"/>
    </row>
    <row r="88" spans="1:14" s="354" customFormat="1" ht="13" thickBot="1">
      <c r="A88" s="258"/>
      <c r="B88" s="360">
        <v>44378</v>
      </c>
      <c r="C88" s="361">
        <f>EOMONTH(B88,0)+1</f>
        <v>44409</v>
      </c>
      <c r="D88" s="361">
        <f aca="true" t="shared" si="33" ref="D88:M88">EOMONTH(C88,0)+1</f>
        <v>44440</v>
      </c>
      <c r="E88" s="361">
        <f t="shared" si="33"/>
        <v>44470</v>
      </c>
      <c r="F88" s="361">
        <f t="shared" si="33"/>
        <v>44501</v>
      </c>
      <c r="G88" s="361">
        <f t="shared" si="33"/>
        <v>44531</v>
      </c>
      <c r="H88" s="361">
        <f t="shared" si="33"/>
        <v>44562</v>
      </c>
      <c r="I88" s="361">
        <f t="shared" si="33"/>
        <v>44593</v>
      </c>
      <c r="J88" s="361">
        <f t="shared" si="33"/>
        <v>44621</v>
      </c>
      <c r="K88" s="361">
        <f t="shared" si="33"/>
        <v>44652</v>
      </c>
      <c r="L88" s="361">
        <f t="shared" si="33"/>
        <v>44682</v>
      </c>
      <c r="M88" s="361">
        <f t="shared" si="33"/>
        <v>44713</v>
      </c>
      <c r="N88" s="257"/>
    </row>
    <row r="89" spans="1:14" s="354" customFormat="1" ht="26">
      <c r="A89" s="99" t="s">
        <v>1</v>
      </c>
      <c r="B89" s="359" t="str">
        <f>"Month - "&amp;COLUMNS($B88:B88)&amp;", 
"&amp;TEXT(B88,"mmm yyyy")</f>
        <v>Month - 1, 
Jul 2021</v>
      </c>
      <c r="C89" s="359" t="str">
        <f>"Month - "&amp;COLUMNS($B88:C88)&amp;", 
"&amp;TEXT(C88,"mmm yyyy")</f>
        <v>Month - 2, 
Aug 2021</v>
      </c>
      <c r="D89" s="359" t="str">
        <f>"Month - "&amp;COLUMNS($B88:D88)&amp;", 
"&amp;TEXT(D88,"mmm yyyy")</f>
        <v>Month - 3, 
Sep 2021</v>
      </c>
      <c r="E89" s="359" t="str">
        <f>"Month - "&amp;COLUMNS($B88:E88)&amp;", 
"&amp;TEXT(E88,"mmm yyyy")</f>
        <v>Month - 4, 
Oct 2021</v>
      </c>
      <c r="F89" s="359" t="str">
        <f>"Month - "&amp;COLUMNS($B88:F88)&amp;", 
"&amp;TEXT(F88,"mmm yyyy")</f>
        <v>Month - 5, 
Nov 2021</v>
      </c>
      <c r="G89" s="359" t="str">
        <f>"Month - "&amp;COLUMNS($B88:G88)&amp;", 
"&amp;TEXT(G88,"mmm yyyy")</f>
        <v>Month - 6, 
Dec 2021</v>
      </c>
      <c r="H89" s="359" t="str">
        <f>"Month - "&amp;COLUMNS($B88:H88)&amp;", 
"&amp;TEXT(H88,"mmm yyyy")</f>
        <v>Month - 7, 
Jan 2022</v>
      </c>
      <c r="I89" s="359" t="str">
        <f>"Month - "&amp;COLUMNS($B88:I88)&amp;", 
"&amp;TEXT(I88,"mmm yyyy")</f>
        <v>Month - 8, 
Feb 2022</v>
      </c>
      <c r="J89" s="359" t="str">
        <f>"Month - "&amp;COLUMNS($B88:J88)&amp;", 
"&amp;TEXT(J88,"mmm yyyy")</f>
        <v>Month - 9, 
Mar 2022</v>
      </c>
      <c r="K89" s="359" t="str">
        <f>"Month - "&amp;COLUMNS($B88:K88)&amp;", 
"&amp;TEXT(K88,"mmm yyyy")</f>
        <v>Month - 10, 
Apr 2022</v>
      </c>
      <c r="L89" s="359" t="str">
        <f>"Month - "&amp;COLUMNS($B88:L88)&amp;", 
"&amp;TEXT(L88,"mmm yyyy")</f>
        <v>Month - 11, 
May 2022</v>
      </c>
      <c r="M89" s="359" t="str">
        <f>"Month - "&amp;COLUMNS($B88:M88)&amp;", 
"&amp;TEXT(M88,"mmm yyyy")</f>
        <v>Month - 12, 
Jun 2022</v>
      </c>
      <c r="N89" s="61" t="s">
        <v>8</v>
      </c>
    </row>
    <row r="90" spans="1:14" s="354" customFormat="1" ht="13">
      <c r="A90" s="62" t="s">
        <v>108</v>
      </c>
      <c r="B90" s="100">
        <f aca="true" t="shared" si="34" ref="B90:M90">B57</f>
        <v>0.0014467654179763922</v>
      </c>
      <c r="C90" s="64">
        <f t="shared" si="34"/>
        <v>0.0014467654179763922</v>
      </c>
      <c r="D90" s="64">
        <f t="shared" si="34"/>
        <v>0.0014467654179763922</v>
      </c>
      <c r="E90" s="64">
        <f t="shared" si="34"/>
        <v>0.0014467654179763922</v>
      </c>
      <c r="F90" s="64">
        <f t="shared" si="34"/>
        <v>0.0014467654179763922</v>
      </c>
      <c r="G90" s="64">
        <f t="shared" si="34"/>
        <v>0.0014467654179763922</v>
      </c>
      <c r="H90" s="64">
        <f t="shared" si="34"/>
        <v>0.0014467654179763922</v>
      </c>
      <c r="I90" s="64">
        <f t="shared" si="34"/>
        <v>0.0014467654179763922</v>
      </c>
      <c r="J90" s="64">
        <f t="shared" si="34"/>
        <v>0.0014467654179763922</v>
      </c>
      <c r="K90" s="64">
        <f t="shared" si="34"/>
        <v>0.0014467654179763922</v>
      </c>
      <c r="L90" s="64">
        <f t="shared" si="34"/>
        <v>0.0014467654179763922</v>
      </c>
      <c r="M90" s="64">
        <f t="shared" si="34"/>
        <v>0.0014467654179763922</v>
      </c>
      <c r="N90" s="101">
        <f>AVERAGE(B90:M90)</f>
        <v>0.0014467654179763922</v>
      </c>
    </row>
    <row r="91" spans="1:14" s="354" customFormat="1" ht="13">
      <c r="A91" s="83" t="s">
        <v>100</v>
      </c>
      <c r="B91" s="67">
        <f>M58*(1+B90)</f>
        <v>1705530.8120214744</v>
      </c>
      <c r="C91" s="68">
        <f>B91*(1+C90)</f>
        <v>1707998.3150196003</v>
      </c>
      <c r="D91" s="68">
        <f aca="true" t="shared" si="35" ref="D91:M91">C91*(1+D90)</f>
        <v>1710469.3879157326</v>
      </c>
      <c r="E91" s="68">
        <f t="shared" si="35"/>
        <v>1712944.0358746762</v>
      </c>
      <c r="F91" s="68">
        <f t="shared" si="35"/>
        <v>1715422.2640687085</v>
      </c>
      <c r="G91" s="68">
        <f t="shared" si="35"/>
        <v>1717904.0776775898</v>
      </c>
      <c r="H91" s="68">
        <f t="shared" si="35"/>
        <v>1720389.4818885743</v>
      </c>
      <c r="I91" s="68">
        <f t="shared" si="35"/>
        <v>1722878.481896421</v>
      </c>
      <c r="J91" s="68">
        <f t="shared" si="35"/>
        <v>1725371.0829034043</v>
      </c>
      <c r="K91" s="68">
        <f t="shared" si="35"/>
        <v>1727867.2901193253</v>
      </c>
      <c r="L91" s="68">
        <f t="shared" si="35"/>
        <v>1730367.1087615225</v>
      </c>
      <c r="M91" s="68">
        <f t="shared" si="35"/>
        <v>1732870.5440548824</v>
      </c>
      <c r="N91" s="70">
        <f>AVERAGE(B91:M91)</f>
        <v>1719167.7401834924</v>
      </c>
    </row>
    <row r="92" spans="1:14" s="354" customFormat="1" ht="12.75" thickBot="1">
      <c r="A92" s="102" t="s">
        <v>9</v>
      </c>
      <c r="B92" s="71">
        <f aca="true" t="shared" si="36" ref="B92:N92">$B$81</f>
        <v>0</v>
      </c>
      <c r="C92" s="72">
        <f t="shared" si="36"/>
        <v>0</v>
      </c>
      <c r="D92" s="72">
        <f t="shared" si="36"/>
        <v>0</v>
      </c>
      <c r="E92" s="72">
        <f t="shared" si="36"/>
        <v>0</v>
      </c>
      <c r="F92" s="72">
        <f t="shared" si="36"/>
        <v>0</v>
      </c>
      <c r="G92" s="72">
        <f t="shared" si="36"/>
        <v>0</v>
      </c>
      <c r="H92" s="72">
        <f t="shared" si="36"/>
        <v>0</v>
      </c>
      <c r="I92" s="72">
        <f t="shared" si="36"/>
        <v>0</v>
      </c>
      <c r="J92" s="72">
        <f t="shared" si="36"/>
        <v>0</v>
      </c>
      <c r="K92" s="72">
        <f t="shared" si="36"/>
        <v>0</v>
      </c>
      <c r="L92" s="72">
        <f t="shared" si="36"/>
        <v>0</v>
      </c>
      <c r="M92" s="72">
        <f t="shared" si="36"/>
        <v>0</v>
      </c>
      <c r="N92" s="74">
        <f t="shared" si="36"/>
        <v>0</v>
      </c>
    </row>
    <row r="93" spans="1:14" s="354" customFormat="1" ht="14" thickBot="1" thickTop="1">
      <c r="A93" s="103" t="s">
        <v>10</v>
      </c>
      <c r="B93" s="75">
        <f aca="true" t="shared" si="37" ref="B93:M93">B91*B92</f>
        <v>0</v>
      </c>
      <c r="C93" s="76">
        <f t="shared" si="37"/>
        <v>0</v>
      </c>
      <c r="D93" s="77">
        <f t="shared" si="37"/>
        <v>0</v>
      </c>
      <c r="E93" s="76">
        <f t="shared" si="37"/>
        <v>0</v>
      </c>
      <c r="F93" s="77">
        <f t="shared" si="37"/>
        <v>0</v>
      </c>
      <c r="G93" s="76">
        <f t="shared" si="37"/>
        <v>0</v>
      </c>
      <c r="H93" s="77">
        <f t="shared" si="37"/>
        <v>0</v>
      </c>
      <c r="I93" s="76">
        <f t="shared" si="37"/>
        <v>0</v>
      </c>
      <c r="J93" s="77">
        <f t="shared" si="37"/>
        <v>0</v>
      </c>
      <c r="K93" s="76">
        <f t="shared" si="37"/>
        <v>0</v>
      </c>
      <c r="L93" s="77">
        <f t="shared" si="37"/>
        <v>0</v>
      </c>
      <c r="M93" s="76">
        <f t="shared" si="37"/>
        <v>0</v>
      </c>
      <c r="N93" s="253">
        <f>SUM(B93:M93)</f>
        <v>0</v>
      </c>
    </row>
    <row r="94" spans="1:14" ht="15.5">
      <c r="A94" s="259"/>
      <c r="B94" s="97"/>
      <c r="C94" s="97"/>
      <c r="D94" s="97"/>
      <c r="E94" s="97"/>
      <c r="F94" s="97"/>
      <c r="G94" s="125"/>
      <c r="H94" s="97"/>
      <c r="I94" s="125"/>
      <c r="J94" s="126"/>
      <c r="K94" s="127"/>
      <c r="L94" s="128"/>
      <c r="M94" s="58"/>
      <c r="N94" s="260"/>
    </row>
    <row r="95" spans="1:14" s="354" customFormat="1" ht="13">
      <c r="A95" s="78" t="s">
        <v>111</v>
      </c>
      <c r="B95" s="79"/>
      <c r="C95" s="79"/>
      <c r="D95" s="79"/>
      <c r="E95" s="79"/>
      <c r="F95" s="79"/>
      <c r="G95" s="79"/>
      <c r="H95" s="79"/>
      <c r="I95" s="79"/>
      <c r="J95" s="79"/>
      <c r="K95" s="79"/>
      <c r="L95" s="79"/>
      <c r="M95" s="79"/>
      <c r="N95" s="260"/>
    </row>
    <row r="96" spans="1:14" s="354" customFormat="1" ht="12.75" thickBot="1">
      <c r="A96" s="80"/>
      <c r="B96" s="77"/>
      <c r="C96" s="77"/>
      <c r="D96" s="77"/>
      <c r="E96" s="77"/>
      <c r="F96" s="77"/>
      <c r="G96" s="77"/>
      <c r="H96" s="77"/>
      <c r="I96" s="77"/>
      <c r="J96" s="77"/>
      <c r="K96" s="77"/>
      <c r="L96" s="77"/>
      <c r="M96" s="77"/>
      <c r="N96" s="261"/>
    </row>
    <row r="97" spans="1:14" s="354" customFormat="1" ht="25.9" customHeight="1">
      <c r="A97" s="99" t="s">
        <v>1</v>
      </c>
      <c r="B97" s="359" t="str">
        <f>"Month - "&amp;COLUMNS($B96:B96)&amp;", 
"&amp;TEXT(B88,"mmm yyyy")</f>
        <v>Month - 1, 
Jul 2021</v>
      </c>
      <c r="C97" s="359" t="str">
        <f>"Month - "&amp;COLUMNS($B96:C96)&amp;", 
"&amp;TEXT(C88,"mmm yyyy")</f>
        <v>Month - 2, 
Aug 2021</v>
      </c>
      <c r="D97" s="359" t="str">
        <f>"Month - "&amp;COLUMNS($B96:D96)&amp;", 
"&amp;TEXT(D88,"mmm yyyy")</f>
        <v>Month - 3, 
Sep 2021</v>
      </c>
      <c r="E97" s="359" t="str">
        <f>"Month - "&amp;COLUMNS($B96:E96)&amp;", 
"&amp;TEXT(E88,"mmm yyyy")</f>
        <v>Month - 4, 
Oct 2021</v>
      </c>
      <c r="F97" s="359" t="str">
        <f>"Month - "&amp;COLUMNS($B96:F96)&amp;", 
"&amp;TEXT(F88,"mmm yyyy")</f>
        <v>Month - 5, 
Nov 2021</v>
      </c>
      <c r="G97" s="359" t="str">
        <f>"Month - "&amp;COLUMNS($B96:G96)&amp;", 
"&amp;TEXT(G88,"mmm yyyy")</f>
        <v>Month - 6, 
Dec 2021</v>
      </c>
      <c r="H97" s="359" t="str">
        <f>"Month - "&amp;COLUMNS($B96:H96)&amp;", 
"&amp;TEXT(H88,"mmm yyyy")</f>
        <v>Month - 7, 
Jan 2022</v>
      </c>
      <c r="I97" s="359" t="str">
        <f>"Month - "&amp;COLUMNS($B96:I96)&amp;", 
"&amp;TEXT(I88,"mmm yyyy")</f>
        <v>Month - 8, 
Feb 2022</v>
      </c>
      <c r="J97" s="359" t="str">
        <f>"Month - "&amp;COLUMNS($B96:J96)&amp;", 
"&amp;TEXT(J88,"mmm yyyy")</f>
        <v>Month - 9, 
Mar 2022</v>
      </c>
      <c r="K97" s="359" t="str">
        <f>"Month - "&amp;COLUMNS($B96:K96)&amp;", 
"&amp;TEXT(K88,"mmm yyyy")</f>
        <v>Month - 10, 
Apr 2022</v>
      </c>
      <c r="L97" s="359" t="str">
        <f>"Month - "&amp;COLUMNS($B96:L96)&amp;", 
"&amp;TEXT(L88,"mmm yyyy")</f>
        <v>Month - 11, 
May 2022</v>
      </c>
      <c r="M97" s="359" t="str">
        <f>"Month - "&amp;COLUMNS($B96:M96)&amp;", 
"&amp;TEXT(M88,"mmm yyyy")</f>
        <v>Month - 12, 
Jun 2022</v>
      </c>
      <c r="N97" s="61" t="s">
        <v>11</v>
      </c>
    </row>
    <row r="98" spans="1:14" s="354" customFormat="1" ht="14" customHeight="1">
      <c r="A98" s="90" t="s">
        <v>110</v>
      </c>
      <c r="B98" s="356"/>
      <c r="C98" s="357"/>
      <c r="D98" s="357"/>
      <c r="E98" s="357"/>
      <c r="F98" s="357"/>
      <c r="G98" s="357"/>
      <c r="H98" s="357"/>
      <c r="I98" s="357"/>
      <c r="J98" s="358"/>
      <c r="K98" s="357"/>
      <c r="L98" s="357"/>
      <c r="M98" s="357"/>
      <c r="N98" s="96" t="str">
        <f>_xlfn.IFERROR(AVERAGE(B98:M98),"")</f>
        <v/>
      </c>
    </row>
    <row r="99" spans="1:14" s="354" customFormat="1" ht="12.75" thickBot="1">
      <c r="A99" s="263" t="s">
        <v>101</v>
      </c>
      <c r="B99" s="264">
        <f>B91*B$98</f>
        <v>0</v>
      </c>
      <c r="C99" s="265">
        <f aca="true" t="shared" si="38" ref="C99:M99">C91*C$98</f>
        <v>0</v>
      </c>
      <c r="D99" s="265">
        <f t="shared" si="38"/>
        <v>0</v>
      </c>
      <c r="E99" s="265">
        <f t="shared" si="38"/>
        <v>0</v>
      </c>
      <c r="F99" s="265">
        <f t="shared" si="38"/>
        <v>0</v>
      </c>
      <c r="G99" s="265">
        <f t="shared" si="38"/>
        <v>0</v>
      </c>
      <c r="H99" s="265">
        <f t="shared" si="38"/>
        <v>0</v>
      </c>
      <c r="I99" s="265">
        <f t="shared" si="38"/>
        <v>0</v>
      </c>
      <c r="J99" s="265">
        <f t="shared" si="38"/>
        <v>0</v>
      </c>
      <c r="K99" s="265">
        <f t="shared" si="38"/>
        <v>0</v>
      </c>
      <c r="L99" s="265">
        <f t="shared" si="38"/>
        <v>0</v>
      </c>
      <c r="M99" s="265">
        <f t="shared" si="38"/>
        <v>0</v>
      </c>
      <c r="N99" s="266">
        <f>AVERAGE(B99:M99)</f>
        <v>0</v>
      </c>
    </row>
    <row r="100" spans="1:14" s="354" customFormat="1" ht="13">
      <c r="A100" s="82" t="s">
        <v>109</v>
      </c>
      <c r="B100" s="355"/>
      <c r="C100" s="355"/>
      <c r="D100" s="355"/>
      <c r="E100" s="355"/>
      <c r="F100" s="355"/>
      <c r="G100" s="355"/>
      <c r="H100" s="355"/>
      <c r="I100" s="355"/>
      <c r="J100" s="355"/>
      <c r="K100" s="355"/>
      <c r="L100" s="355"/>
      <c r="M100" s="355"/>
      <c r="N100" s="130">
        <f aca="true" t="shared" si="39" ref="N100">SUM(B100:M100)</f>
        <v>0</v>
      </c>
    </row>
    <row r="101" spans="1:14" s="354" customFormat="1" ht="13">
      <c r="A101" s="84" t="s">
        <v>102</v>
      </c>
      <c r="B101" s="234"/>
      <c r="C101" s="235"/>
      <c r="D101" s="236"/>
      <c r="E101" s="235"/>
      <c r="F101" s="236"/>
      <c r="G101" s="235"/>
      <c r="H101" s="236"/>
      <c r="I101" s="235"/>
      <c r="J101" s="236"/>
      <c r="K101" s="235"/>
      <c r="L101" s="236"/>
      <c r="M101" s="235"/>
      <c r="N101" s="130">
        <f>SUM(B101:M101)</f>
        <v>0</v>
      </c>
    </row>
    <row r="102" spans="1:14" s="354" customFormat="1" ht="13">
      <c r="A102" s="222" t="s">
        <v>103</v>
      </c>
      <c r="B102" s="234"/>
      <c r="C102" s="235"/>
      <c r="D102" s="236"/>
      <c r="E102" s="235"/>
      <c r="F102" s="236"/>
      <c r="G102" s="235"/>
      <c r="H102" s="236"/>
      <c r="I102" s="235"/>
      <c r="J102" s="236"/>
      <c r="K102" s="235"/>
      <c r="L102" s="236"/>
      <c r="M102" s="235"/>
      <c r="N102" s="130">
        <f>SUM(B102:M102)</f>
        <v>0</v>
      </c>
    </row>
    <row r="103" spans="1:14" s="354" customFormat="1" ht="12.75" thickBot="1">
      <c r="A103" s="85" t="s">
        <v>227</v>
      </c>
      <c r="B103" s="237"/>
      <c r="C103" s="238"/>
      <c r="D103" s="239"/>
      <c r="E103" s="238"/>
      <c r="F103" s="239"/>
      <c r="G103" s="238"/>
      <c r="H103" s="239"/>
      <c r="I103" s="238"/>
      <c r="J103" s="239"/>
      <c r="K103" s="238"/>
      <c r="L103" s="239"/>
      <c r="M103" s="238"/>
      <c r="N103" s="130">
        <f>SUM(B103:M103)</f>
        <v>0</v>
      </c>
    </row>
    <row r="104" spans="1:16" s="354" customFormat="1" ht="14" thickBot="1" thickTop="1">
      <c r="A104" s="187" t="s">
        <v>104</v>
      </c>
      <c r="B104" s="188">
        <f aca="true" t="shared" si="40" ref="B104:N104">SUM(B100:B103)</f>
        <v>0</v>
      </c>
      <c r="C104" s="189">
        <f t="shared" si="40"/>
        <v>0</v>
      </c>
      <c r="D104" s="190">
        <f t="shared" si="40"/>
        <v>0</v>
      </c>
      <c r="E104" s="189">
        <f t="shared" si="40"/>
        <v>0</v>
      </c>
      <c r="F104" s="190">
        <f t="shared" si="40"/>
        <v>0</v>
      </c>
      <c r="G104" s="189">
        <f t="shared" si="40"/>
        <v>0</v>
      </c>
      <c r="H104" s="190">
        <f t="shared" si="40"/>
        <v>0</v>
      </c>
      <c r="I104" s="189">
        <f t="shared" si="40"/>
        <v>0</v>
      </c>
      <c r="J104" s="190">
        <f t="shared" si="40"/>
        <v>0</v>
      </c>
      <c r="K104" s="189">
        <f t="shared" si="40"/>
        <v>0</v>
      </c>
      <c r="L104" s="190">
        <f t="shared" si="40"/>
        <v>0</v>
      </c>
      <c r="M104" s="189">
        <f t="shared" si="40"/>
        <v>0</v>
      </c>
      <c r="N104" s="129">
        <f t="shared" si="40"/>
        <v>0</v>
      </c>
      <c r="P104" s="354" t="s">
        <v>1</v>
      </c>
    </row>
    <row r="105" spans="1:14" s="354" customFormat="1" ht="13">
      <c r="A105" s="179" t="s">
        <v>12</v>
      </c>
      <c r="B105" s="183" t="str">
        <f>IF(B99=0,"",B104/B99)</f>
        <v/>
      </c>
      <c r="C105" s="184" t="str">
        <f aca="true" t="shared" si="41" ref="C105:N105">IF(C99=0,"",C104/C99)</f>
        <v/>
      </c>
      <c r="D105" s="185" t="str">
        <f t="shared" si="41"/>
        <v/>
      </c>
      <c r="E105" s="184" t="str">
        <f t="shared" si="41"/>
        <v/>
      </c>
      <c r="F105" s="185" t="str">
        <f t="shared" si="41"/>
        <v/>
      </c>
      <c r="G105" s="184" t="str">
        <f t="shared" si="41"/>
        <v/>
      </c>
      <c r="H105" s="185" t="str">
        <f t="shared" si="41"/>
        <v/>
      </c>
      <c r="I105" s="184" t="str">
        <f t="shared" si="41"/>
        <v/>
      </c>
      <c r="J105" s="185" t="str">
        <f t="shared" si="41"/>
        <v/>
      </c>
      <c r="K105" s="184" t="str">
        <f t="shared" si="41"/>
        <v/>
      </c>
      <c r="L105" s="185" t="str">
        <f t="shared" si="41"/>
        <v/>
      </c>
      <c r="M105" s="184" t="str">
        <f t="shared" si="41"/>
        <v/>
      </c>
      <c r="N105" s="186" t="str">
        <f t="shared" si="41"/>
        <v/>
      </c>
    </row>
    <row r="106" spans="1:14" s="354" customFormat="1" ht="13">
      <c r="A106" s="62" t="s">
        <v>112</v>
      </c>
      <c r="B106" s="63" t="str">
        <f>IF(B$104=0,"",B100/B$104)</f>
        <v/>
      </c>
      <c r="C106" s="64" t="str">
        <f aca="true" t="shared" si="42" ref="C106:M106">IF(C$104=0,"",C100/C$104)</f>
        <v/>
      </c>
      <c r="D106" s="65" t="str">
        <f t="shared" si="42"/>
        <v/>
      </c>
      <c r="E106" s="64" t="str">
        <f t="shared" si="42"/>
        <v/>
      </c>
      <c r="F106" s="65" t="str">
        <f t="shared" si="42"/>
        <v/>
      </c>
      <c r="G106" s="64" t="str">
        <f t="shared" si="42"/>
        <v/>
      </c>
      <c r="H106" s="65" t="str">
        <f t="shared" si="42"/>
        <v/>
      </c>
      <c r="I106" s="64" t="str">
        <f t="shared" si="42"/>
        <v/>
      </c>
      <c r="J106" s="65" t="str">
        <f t="shared" si="42"/>
        <v/>
      </c>
      <c r="K106" s="64" t="str">
        <f t="shared" si="42"/>
        <v/>
      </c>
      <c r="L106" s="65" t="str">
        <f t="shared" si="42"/>
        <v/>
      </c>
      <c r="M106" s="64" t="str">
        <f t="shared" si="42"/>
        <v/>
      </c>
      <c r="N106" s="66" t="str">
        <f aca="true" t="shared" si="43" ref="N106">IF(N$104=0,"",N100/N$104)</f>
        <v/>
      </c>
    </row>
    <row r="107" spans="1:14" s="354" customFormat="1" ht="13">
      <c r="A107" s="84" t="s">
        <v>105</v>
      </c>
      <c r="B107" s="63" t="str">
        <f aca="true" t="shared" si="44" ref="B107:M107">IF(B$104=0,"",B101/B$104)</f>
        <v/>
      </c>
      <c r="C107" s="64" t="str">
        <f t="shared" si="44"/>
        <v/>
      </c>
      <c r="D107" s="65" t="str">
        <f t="shared" si="44"/>
        <v/>
      </c>
      <c r="E107" s="64" t="str">
        <f t="shared" si="44"/>
        <v/>
      </c>
      <c r="F107" s="65" t="str">
        <f t="shared" si="44"/>
        <v/>
      </c>
      <c r="G107" s="64" t="str">
        <f t="shared" si="44"/>
        <v/>
      </c>
      <c r="H107" s="65" t="str">
        <f t="shared" si="44"/>
        <v/>
      </c>
      <c r="I107" s="64" t="str">
        <f t="shared" si="44"/>
        <v/>
      </c>
      <c r="J107" s="65" t="str">
        <f t="shared" si="44"/>
        <v/>
      </c>
      <c r="K107" s="64" t="str">
        <f t="shared" si="44"/>
        <v/>
      </c>
      <c r="L107" s="65" t="str">
        <f t="shared" si="44"/>
        <v/>
      </c>
      <c r="M107" s="64" t="str">
        <f t="shared" si="44"/>
        <v/>
      </c>
      <c r="N107" s="66" t="str">
        <f aca="true" t="shared" si="45" ref="N107">IF(N$104=0,"",N101/N$104)</f>
        <v/>
      </c>
    </row>
    <row r="108" spans="1:14" s="354" customFormat="1" ht="13">
      <c r="A108" s="222" t="s">
        <v>106</v>
      </c>
      <c r="B108" s="223" t="str">
        <f aca="true" t="shared" si="46" ref="B108:M108">IF(B$104=0,"",B102/B$104)</f>
        <v/>
      </c>
      <c r="C108" s="224" t="str">
        <f t="shared" si="46"/>
        <v/>
      </c>
      <c r="D108" s="225" t="str">
        <f t="shared" si="46"/>
        <v/>
      </c>
      <c r="E108" s="224" t="str">
        <f t="shared" si="46"/>
        <v/>
      </c>
      <c r="F108" s="225" t="str">
        <f t="shared" si="46"/>
        <v/>
      </c>
      <c r="G108" s="224" t="str">
        <f t="shared" si="46"/>
        <v/>
      </c>
      <c r="H108" s="225" t="str">
        <f t="shared" si="46"/>
        <v/>
      </c>
      <c r="I108" s="224" t="str">
        <f t="shared" si="46"/>
        <v/>
      </c>
      <c r="J108" s="225" t="str">
        <f t="shared" si="46"/>
        <v/>
      </c>
      <c r="K108" s="224" t="str">
        <f t="shared" si="46"/>
        <v/>
      </c>
      <c r="L108" s="225" t="str">
        <f t="shared" si="46"/>
        <v/>
      </c>
      <c r="M108" s="224" t="str">
        <f t="shared" si="46"/>
        <v/>
      </c>
      <c r="N108" s="226" t="str">
        <f aca="true" t="shared" si="47" ref="N108">IF(N$104=0,"",N102/N$104)</f>
        <v/>
      </c>
    </row>
    <row r="109" spans="1:14" s="354" customFormat="1" ht="12.75" thickBot="1">
      <c r="A109" s="85" t="s">
        <v>243</v>
      </c>
      <c r="B109" s="267" t="str">
        <f aca="true" t="shared" si="48" ref="B109:M109">IF(B$104=0,"",B103/B$104)</f>
        <v/>
      </c>
      <c r="C109" s="268" t="str">
        <f t="shared" si="48"/>
        <v/>
      </c>
      <c r="D109" s="269" t="str">
        <f t="shared" si="48"/>
        <v/>
      </c>
      <c r="E109" s="268" t="str">
        <f t="shared" si="48"/>
        <v/>
      </c>
      <c r="F109" s="269" t="str">
        <f t="shared" si="48"/>
        <v/>
      </c>
      <c r="G109" s="268" t="str">
        <f t="shared" si="48"/>
        <v/>
      </c>
      <c r="H109" s="269" t="str">
        <f t="shared" si="48"/>
        <v/>
      </c>
      <c r="I109" s="268" t="str">
        <f t="shared" si="48"/>
        <v/>
      </c>
      <c r="J109" s="269" t="str">
        <f t="shared" si="48"/>
        <v/>
      </c>
      <c r="K109" s="268" t="str">
        <f t="shared" si="48"/>
        <v/>
      </c>
      <c r="L109" s="269" t="str">
        <f t="shared" si="48"/>
        <v/>
      </c>
      <c r="M109" s="268" t="str">
        <f t="shared" si="48"/>
        <v/>
      </c>
      <c r="N109" s="270" t="str">
        <f aca="true" t="shared" si="49" ref="N109">IF(N$104=0,"",N103/N$104)</f>
        <v/>
      </c>
    </row>
    <row r="110" spans="1:14" s="354" customFormat="1" ht="14" thickBot="1" thickTop="1">
      <c r="A110" s="230" t="s">
        <v>228</v>
      </c>
      <c r="B110" s="231">
        <f>SUMPRODUCT(B100:B103,B84:B87)</f>
        <v>0</v>
      </c>
      <c r="C110" s="232">
        <f>SUMPRODUCT(C100:C103,B84:B87)</f>
        <v>0</v>
      </c>
      <c r="D110" s="232">
        <f>SUMPRODUCT(D100:D103,B84:B87)</f>
        <v>0</v>
      </c>
      <c r="E110" s="232">
        <f>SUMPRODUCT(E100:E103,B84:B87)</f>
        <v>0</v>
      </c>
      <c r="F110" s="232">
        <f>SUMPRODUCT(F100:F103,B84:B87)</f>
        <v>0</v>
      </c>
      <c r="G110" s="232">
        <f>SUMPRODUCT(G100:G103,B84:B87)</f>
        <v>0</v>
      </c>
      <c r="H110" s="232">
        <f>SUMPRODUCT(H100:H103,B84:B87)</f>
        <v>0</v>
      </c>
      <c r="I110" s="232">
        <f>SUMPRODUCT(I100:I103,B84:B87)</f>
        <v>0</v>
      </c>
      <c r="J110" s="232">
        <f>SUMPRODUCT(J100:J103,B84:B87)</f>
        <v>0</v>
      </c>
      <c r="K110" s="232">
        <f>SUMPRODUCT(K100:K103,B84:B87)</f>
        <v>0</v>
      </c>
      <c r="L110" s="232">
        <f>SUMPRODUCT(L100:L103,B84:B87)</f>
        <v>0</v>
      </c>
      <c r="M110" s="232">
        <f>SUMPRODUCT(M100:M103,B84:B87)</f>
        <v>0</v>
      </c>
      <c r="N110" s="233">
        <f>SUM(B110:M110)</f>
        <v>0</v>
      </c>
    </row>
    <row r="111" spans="1:14" s="354" customFormat="1" ht="40" customHeight="1" thickBot="1">
      <c r="A111" s="97"/>
      <c r="B111" s="98"/>
      <c r="C111" s="98"/>
      <c r="D111" s="98"/>
      <c r="E111" s="98"/>
      <c r="F111" s="98"/>
      <c r="G111" s="98"/>
      <c r="H111" s="98"/>
      <c r="I111" s="98"/>
      <c r="J111" s="98"/>
      <c r="K111" s="98"/>
      <c r="L111" s="98"/>
      <c r="M111" s="98"/>
      <c r="N111" s="98"/>
    </row>
    <row r="112" spans="1:14" s="354" customFormat="1" ht="15.5">
      <c r="A112" s="254" t="s">
        <v>240</v>
      </c>
      <c r="B112" s="255"/>
      <c r="C112" s="255"/>
      <c r="D112" s="255"/>
      <c r="E112" s="255"/>
      <c r="F112" s="255"/>
      <c r="G112" s="255"/>
      <c r="H112" s="255"/>
      <c r="I112" s="255"/>
      <c r="J112" s="255"/>
      <c r="K112" s="255"/>
      <c r="L112" s="255"/>
      <c r="M112" s="255"/>
      <c r="N112" s="256"/>
    </row>
    <row r="113" spans="1:14" s="354" customFormat="1" ht="12.75" thickBot="1">
      <c r="A113" s="319" t="s">
        <v>327</v>
      </c>
      <c r="B113" s="59"/>
      <c r="C113" s="59"/>
      <c r="D113" s="59"/>
      <c r="E113" s="59"/>
      <c r="F113" s="59"/>
      <c r="G113" s="59"/>
      <c r="H113" s="59"/>
      <c r="I113" s="59"/>
      <c r="J113" s="59"/>
      <c r="K113" s="59"/>
      <c r="L113" s="59"/>
      <c r="M113" s="59"/>
      <c r="N113" s="257"/>
    </row>
    <row r="114" spans="1:14" s="354" customFormat="1" ht="16" thickBot="1">
      <c r="A114" s="60" t="s">
        <v>5</v>
      </c>
      <c r="B114" s="124">
        <f>'J-Cost_East'!G186/SUM($B$124:$M$124)</f>
        <v>0</v>
      </c>
      <c r="C114" s="59"/>
      <c r="D114" s="59" t="s">
        <v>1</v>
      </c>
      <c r="E114" s="59"/>
      <c r="F114" s="59"/>
      <c r="G114" s="59"/>
      <c r="H114" s="59"/>
      <c r="I114" s="59"/>
      <c r="J114" s="59"/>
      <c r="K114" s="59"/>
      <c r="L114" s="59"/>
      <c r="M114" s="59"/>
      <c r="N114" s="257"/>
    </row>
    <row r="115" spans="1:14" s="354" customFormat="1" ht="15.5">
      <c r="A115" s="60"/>
      <c r="B115" s="58"/>
      <c r="C115" s="59"/>
      <c r="D115" s="59"/>
      <c r="E115" s="59"/>
      <c r="F115" s="59"/>
      <c r="G115" s="59"/>
      <c r="H115" s="59"/>
      <c r="I115" s="59"/>
      <c r="J115" s="59"/>
      <c r="K115" s="59"/>
      <c r="L115" s="59"/>
      <c r="M115" s="59"/>
      <c r="N115" s="257"/>
    </row>
    <row r="116" spans="1:14" s="354" customFormat="1" ht="16" thickBot="1">
      <c r="A116" s="57" t="s">
        <v>113</v>
      </c>
      <c r="B116" s="58"/>
      <c r="C116" s="59"/>
      <c r="D116" s="59"/>
      <c r="E116" s="59"/>
      <c r="F116" s="59"/>
      <c r="G116" s="59"/>
      <c r="H116" s="59"/>
      <c r="I116" s="59"/>
      <c r="J116" s="59"/>
      <c r="K116" s="59"/>
      <c r="L116" s="59"/>
      <c r="M116" s="59"/>
      <c r="N116" s="257"/>
    </row>
    <row r="117" spans="1:14" s="354" customFormat="1" ht="12.75" thickBot="1">
      <c r="A117" s="60" t="s">
        <v>99</v>
      </c>
      <c r="B117" s="240">
        <v>0</v>
      </c>
      <c r="C117" s="59"/>
      <c r="D117" s="59"/>
      <c r="E117" s="59"/>
      <c r="F117" s="59"/>
      <c r="G117" s="59"/>
      <c r="H117" s="59"/>
      <c r="I117" s="59"/>
      <c r="J117" s="59"/>
      <c r="K117" s="59"/>
      <c r="L117" s="59"/>
      <c r="M117" s="59"/>
      <c r="N117" s="257"/>
    </row>
    <row r="118" spans="1:14" s="354" customFormat="1" ht="12.75" thickBot="1">
      <c r="A118" s="60" t="s">
        <v>115</v>
      </c>
      <c r="B118" s="240">
        <v>0</v>
      </c>
      <c r="C118" s="59"/>
      <c r="D118" s="59"/>
      <c r="E118" s="59"/>
      <c r="F118" s="59"/>
      <c r="G118" s="59"/>
      <c r="H118" s="59"/>
      <c r="I118" s="59"/>
      <c r="J118" s="59"/>
      <c r="K118" s="59"/>
      <c r="L118" s="59"/>
      <c r="M118" s="59"/>
      <c r="N118" s="257"/>
    </row>
    <row r="119" spans="1:14" s="354" customFormat="1" ht="12.75" thickBot="1">
      <c r="A119" s="60" t="s">
        <v>6</v>
      </c>
      <c r="B119" s="241">
        <v>0</v>
      </c>
      <c r="C119" s="59"/>
      <c r="D119" s="59"/>
      <c r="E119" s="59"/>
      <c r="F119" s="59"/>
      <c r="G119" s="59"/>
      <c r="H119" s="59"/>
      <c r="I119" s="59"/>
      <c r="J119" s="59"/>
      <c r="K119" s="59"/>
      <c r="L119" s="59"/>
      <c r="M119" s="59"/>
      <c r="N119" s="257"/>
    </row>
    <row r="120" spans="1:14" s="354" customFormat="1" ht="12.75" thickBot="1">
      <c r="A120" s="60" t="s">
        <v>226</v>
      </c>
      <c r="B120" s="241">
        <v>0</v>
      </c>
      <c r="C120" s="59"/>
      <c r="D120" s="59"/>
      <c r="E120" s="59"/>
      <c r="F120" s="59"/>
      <c r="G120" s="59"/>
      <c r="H120" s="59"/>
      <c r="I120" s="59"/>
      <c r="J120" s="59"/>
      <c r="K120" s="59"/>
      <c r="L120" s="59"/>
      <c r="M120" s="59"/>
      <c r="N120" s="257"/>
    </row>
    <row r="121" spans="1:14" s="354" customFormat="1" ht="13" thickBot="1">
      <c r="A121" s="258"/>
      <c r="B121" s="360">
        <v>44743</v>
      </c>
      <c r="C121" s="361">
        <f>EOMONTH(B121,0)+1</f>
        <v>44774</v>
      </c>
      <c r="D121" s="361">
        <f aca="true" t="shared" si="50" ref="D121:M121">EOMONTH(C121,0)+1</f>
        <v>44805</v>
      </c>
      <c r="E121" s="361">
        <f t="shared" si="50"/>
        <v>44835</v>
      </c>
      <c r="F121" s="361">
        <f t="shared" si="50"/>
        <v>44866</v>
      </c>
      <c r="G121" s="361">
        <f t="shared" si="50"/>
        <v>44896</v>
      </c>
      <c r="H121" s="361">
        <f t="shared" si="50"/>
        <v>44927</v>
      </c>
      <c r="I121" s="361">
        <f t="shared" si="50"/>
        <v>44958</v>
      </c>
      <c r="J121" s="361">
        <f t="shared" si="50"/>
        <v>44986</v>
      </c>
      <c r="K121" s="361">
        <f t="shared" si="50"/>
        <v>45017</v>
      </c>
      <c r="L121" s="361">
        <f t="shared" si="50"/>
        <v>45047</v>
      </c>
      <c r="M121" s="361">
        <f t="shared" si="50"/>
        <v>45078</v>
      </c>
      <c r="N121" s="257"/>
    </row>
    <row r="122" spans="1:14" s="354" customFormat="1" ht="26">
      <c r="A122" s="99" t="s">
        <v>1</v>
      </c>
      <c r="B122" s="359" t="str">
        <f>"Month - "&amp;COLUMNS($B121:B121)&amp;", 
"&amp;TEXT(B121,"mmm yyyy")</f>
        <v>Month - 1, 
Jul 2022</v>
      </c>
      <c r="C122" s="359" t="str">
        <f>"Month - "&amp;COLUMNS($B121:C121)&amp;", 
"&amp;TEXT(C121,"mmm yyyy")</f>
        <v>Month - 2, 
Aug 2022</v>
      </c>
      <c r="D122" s="359" t="str">
        <f>"Month - "&amp;COLUMNS($B121:D121)&amp;", 
"&amp;TEXT(D121,"mmm yyyy")</f>
        <v>Month - 3, 
Sep 2022</v>
      </c>
      <c r="E122" s="359" t="str">
        <f>"Month - "&amp;COLUMNS($B121:E121)&amp;", 
"&amp;TEXT(E121,"mmm yyyy")</f>
        <v>Month - 4, 
Oct 2022</v>
      </c>
      <c r="F122" s="359" t="str">
        <f>"Month - "&amp;COLUMNS($B121:F121)&amp;", 
"&amp;TEXT(F121,"mmm yyyy")</f>
        <v>Month - 5, 
Nov 2022</v>
      </c>
      <c r="G122" s="359" t="str">
        <f>"Month - "&amp;COLUMNS($B121:G121)&amp;", 
"&amp;TEXT(G121,"mmm yyyy")</f>
        <v>Month - 6, 
Dec 2022</v>
      </c>
      <c r="H122" s="359" t="str">
        <f>"Month - "&amp;COLUMNS($B121:H121)&amp;", 
"&amp;TEXT(H121,"mmm yyyy")</f>
        <v>Month - 7, 
Jan 2023</v>
      </c>
      <c r="I122" s="359" t="str">
        <f>"Month - "&amp;COLUMNS($B121:I121)&amp;", 
"&amp;TEXT(I121,"mmm yyyy")</f>
        <v>Month - 8, 
Feb 2023</v>
      </c>
      <c r="J122" s="359" t="str">
        <f>"Month - "&amp;COLUMNS($B121:J121)&amp;", 
"&amp;TEXT(J121,"mmm yyyy")</f>
        <v>Month - 9, 
Mar 2023</v>
      </c>
      <c r="K122" s="359" t="str">
        <f>"Month - "&amp;COLUMNS($B121:K121)&amp;", 
"&amp;TEXT(K121,"mmm yyyy")</f>
        <v>Month - 10, 
Apr 2023</v>
      </c>
      <c r="L122" s="359" t="str">
        <f>"Month - "&amp;COLUMNS($B121:L121)&amp;", 
"&amp;TEXT(L121,"mmm yyyy")</f>
        <v>Month - 11, 
May 2023</v>
      </c>
      <c r="M122" s="359" t="str">
        <f>"Month - "&amp;COLUMNS($B121:M121)&amp;", 
"&amp;TEXT(M121,"mmm yyyy")</f>
        <v>Month - 12, 
Jun 2023</v>
      </c>
      <c r="N122" s="61" t="s">
        <v>8</v>
      </c>
    </row>
    <row r="123" spans="1:14" s="354" customFormat="1" ht="13">
      <c r="A123" s="62" t="s">
        <v>108</v>
      </c>
      <c r="B123" s="100">
        <f aca="true" t="shared" si="51" ref="B123:M123">B90</f>
        <v>0.0014467654179763922</v>
      </c>
      <c r="C123" s="64">
        <f t="shared" si="51"/>
        <v>0.0014467654179763922</v>
      </c>
      <c r="D123" s="64">
        <f t="shared" si="51"/>
        <v>0.0014467654179763922</v>
      </c>
      <c r="E123" s="64">
        <f t="shared" si="51"/>
        <v>0.0014467654179763922</v>
      </c>
      <c r="F123" s="64">
        <f t="shared" si="51"/>
        <v>0.0014467654179763922</v>
      </c>
      <c r="G123" s="64">
        <f t="shared" si="51"/>
        <v>0.0014467654179763922</v>
      </c>
      <c r="H123" s="64">
        <f t="shared" si="51"/>
        <v>0.0014467654179763922</v>
      </c>
      <c r="I123" s="64">
        <f t="shared" si="51"/>
        <v>0.0014467654179763922</v>
      </c>
      <c r="J123" s="64">
        <f t="shared" si="51"/>
        <v>0.0014467654179763922</v>
      </c>
      <c r="K123" s="64">
        <f t="shared" si="51"/>
        <v>0.0014467654179763922</v>
      </c>
      <c r="L123" s="64">
        <f t="shared" si="51"/>
        <v>0.0014467654179763922</v>
      </c>
      <c r="M123" s="64">
        <f t="shared" si="51"/>
        <v>0.0014467654179763922</v>
      </c>
      <c r="N123" s="101">
        <f>AVERAGE(B123:M123)</f>
        <v>0.0014467654179763922</v>
      </c>
    </row>
    <row r="124" spans="1:14" s="354" customFormat="1" ht="13">
      <c r="A124" s="83" t="s">
        <v>100</v>
      </c>
      <c r="B124" s="67">
        <f>M91*(1+B123)</f>
        <v>1735377.601231851</v>
      </c>
      <c r="C124" s="68">
        <f>B124*(1+C123)</f>
        <v>1737888.285532444</v>
      </c>
      <c r="D124" s="68">
        <f aca="true" t="shared" si="52" ref="D124">C124*(1+D123)</f>
        <v>1740402.6022042586</v>
      </c>
      <c r="E124" s="68">
        <f aca="true" t="shared" si="53" ref="E124">D124*(1+E123)</f>
        <v>1742920.5565024838</v>
      </c>
      <c r="F124" s="68">
        <f aca="true" t="shared" si="54" ref="F124">E124*(1+F123)</f>
        <v>1745442.1536899118</v>
      </c>
      <c r="G124" s="68">
        <f aca="true" t="shared" si="55" ref="G124">F124*(1+G123)</f>
        <v>1747967.3990369486</v>
      </c>
      <c r="H124" s="68">
        <f aca="true" t="shared" si="56" ref="H124">G124*(1+H123)</f>
        <v>1750496.2978216254</v>
      </c>
      <c r="I124" s="68">
        <f aca="true" t="shared" si="57" ref="I124">H124*(1+I123)</f>
        <v>1753028.8553296095</v>
      </c>
      <c r="J124" s="68">
        <f aca="true" t="shared" si="58" ref="J124">I124*(1+J123)</f>
        <v>1755565.076854215</v>
      </c>
      <c r="K124" s="68">
        <f aca="true" t="shared" si="59" ref="K124">J124*(1+K123)</f>
        <v>1758104.9676964148</v>
      </c>
      <c r="L124" s="68">
        <f aca="true" t="shared" si="60" ref="L124">K124*(1+L123)</f>
        <v>1760648.5331648504</v>
      </c>
      <c r="M124" s="68">
        <f aca="true" t="shared" si="61" ref="M124">L124*(1+M123)</f>
        <v>1763195.7785758441</v>
      </c>
      <c r="N124" s="70">
        <f>AVERAGE(B124:M124)</f>
        <v>1749253.1756367048</v>
      </c>
    </row>
    <row r="125" spans="1:14" s="354" customFormat="1" ht="12.75" thickBot="1">
      <c r="A125" s="102" t="s">
        <v>9</v>
      </c>
      <c r="B125" s="104">
        <f>$B$114</f>
        <v>0</v>
      </c>
      <c r="C125" s="72">
        <f aca="true" t="shared" si="62" ref="C125:M125">$B$114</f>
        <v>0</v>
      </c>
      <c r="D125" s="72">
        <f t="shared" si="62"/>
        <v>0</v>
      </c>
      <c r="E125" s="72">
        <f t="shared" si="62"/>
        <v>0</v>
      </c>
      <c r="F125" s="72">
        <f t="shared" si="62"/>
        <v>0</v>
      </c>
      <c r="G125" s="72">
        <f t="shared" si="62"/>
        <v>0</v>
      </c>
      <c r="H125" s="72">
        <f t="shared" si="62"/>
        <v>0</v>
      </c>
      <c r="I125" s="72">
        <f t="shared" si="62"/>
        <v>0</v>
      </c>
      <c r="J125" s="72">
        <f t="shared" si="62"/>
        <v>0</v>
      </c>
      <c r="K125" s="72">
        <f t="shared" si="62"/>
        <v>0</v>
      </c>
      <c r="L125" s="72">
        <f t="shared" si="62"/>
        <v>0</v>
      </c>
      <c r="M125" s="73">
        <f t="shared" si="62"/>
        <v>0</v>
      </c>
      <c r="N125" s="74">
        <f>$B$81</f>
        <v>0</v>
      </c>
    </row>
    <row r="126" spans="1:14" s="354" customFormat="1" ht="14" thickBot="1" thickTop="1">
      <c r="A126" s="103" t="s">
        <v>10</v>
      </c>
      <c r="B126" s="75">
        <f aca="true" t="shared" si="63" ref="B126:M126">B124*B125</f>
        <v>0</v>
      </c>
      <c r="C126" s="76">
        <f t="shared" si="63"/>
        <v>0</v>
      </c>
      <c r="D126" s="77">
        <f t="shared" si="63"/>
        <v>0</v>
      </c>
      <c r="E126" s="76">
        <f t="shared" si="63"/>
        <v>0</v>
      </c>
      <c r="F126" s="77">
        <f t="shared" si="63"/>
        <v>0</v>
      </c>
      <c r="G126" s="76">
        <f t="shared" si="63"/>
        <v>0</v>
      </c>
      <c r="H126" s="77">
        <f t="shared" si="63"/>
        <v>0</v>
      </c>
      <c r="I126" s="76">
        <f t="shared" si="63"/>
        <v>0</v>
      </c>
      <c r="J126" s="77">
        <f t="shared" si="63"/>
        <v>0</v>
      </c>
      <c r="K126" s="76">
        <f t="shared" si="63"/>
        <v>0</v>
      </c>
      <c r="L126" s="77">
        <f t="shared" si="63"/>
        <v>0</v>
      </c>
      <c r="M126" s="76">
        <f t="shared" si="63"/>
        <v>0</v>
      </c>
      <c r="N126" s="253">
        <f>SUM(B126:M126)</f>
        <v>0</v>
      </c>
    </row>
    <row r="127" spans="1:14" ht="15.5">
      <c r="A127" s="259"/>
      <c r="B127" s="97"/>
      <c r="C127" s="97"/>
      <c r="D127" s="97"/>
      <c r="E127" s="97"/>
      <c r="F127" s="97"/>
      <c r="G127" s="125"/>
      <c r="H127" s="97"/>
      <c r="I127" s="125"/>
      <c r="J127" s="126"/>
      <c r="K127" s="127"/>
      <c r="L127" s="128"/>
      <c r="M127" s="58"/>
      <c r="N127" s="260"/>
    </row>
    <row r="128" spans="1:14" s="354" customFormat="1" ht="13">
      <c r="A128" s="78" t="s">
        <v>114</v>
      </c>
      <c r="B128" s="79"/>
      <c r="C128" s="79"/>
      <c r="D128" s="79"/>
      <c r="E128" s="79"/>
      <c r="F128" s="79"/>
      <c r="G128" s="79"/>
      <c r="H128" s="79"/>
      <c r="I128" s="79"/>
      <c r="J128" s="79"/>
      <c r="K128" s="79"/>
      <c r="L128" s="79"/>
      <c r="M128" s="79"/>
      <c r="N128" s="260"/>
    </row>
    <row r="129" spans="1:14" s="354" customFormat="1" ht="12.75" thickBot="1">
      <c r="A129" s="80"/>
      <c r="B129" s="77"/>
      <c r="C129" s="77"/>
      <c r="D129" s="77"/>
      <c r="E129" s="77"/>
      <c r="F129" s="77"/>
      <c r="G129" s="77"/>
      <c r="H129" s="77"/>
      <c r="I129" s="77"/>
      <c r="J129" s="77"/>
      <c r="K129" s="77"/>
      <c r="L129" s="77"/>
      <c r="M129" s="77"/>
      <c r="N129" s="261"/>
    </row>
    <row r="130" spans="1:14" s="354" customFormat="1" ht="25.9" customHeight="1">
      <c r="A130" s="99" t="s">
        <v>1</v>
      </c>
      <c r="B130" s="359" t="str">
        <f>"Month - "&amp;COLUMNS($B129:B129)&amp;", 
"&amp;TEXT(B121,"mmm yyyy")</f>
        <v>Month - 1, 
Jul 2022</v>
      </c>
      <c r="C130" s="359" t="str">
        <f>"Month - "&amp;COLUMNS($B129:C129)&amp;", 
"&amp;TEXT(C121,"mmm yyyy")</f>
        <v>Month - 2, 
Aug 2022</v>
      </c>
      <c r="D130" s="359" t="str">
        <f>"Month - "&amp;COLUMNS($B129:D129)&amp;", 
"&amp;TEXT(D121,"mmm yyyy")</f>
        <v>Month - 3, 
Sep 2022</v>
      </c>
      <c r="E130" s="359" t="str">
        <f>"Month - "&amp;COLUMNS($B129:E129)&amp;", 
"&amp;TEXT(E121,"mmm yyyy")</f>
        <v>Month - 4, 
Oct 2022</v>
      </c>
      <c r="F130" s="359" t="str">
        <f>"Month - "&amp;COLUMNS($B129:F129)&amp;", 
"&amp;TEXT(F121,"mmm yyyy")</f>
        <v>Month - 5, 
Nov 2022</v>
      </c>
      <c r="G130" s="359" t="str">
        <f>"Month - "&amp;COLUMNS($B129:G129)&amp;", 
"&amp;TEXT(G121,"mmm yyyy")</f>
        <v>Month - 6, 
Dec 2022</v>
      </c>
      <c r="H130" s="359" t="str">
        <f>"Month - "&amp;COLUMNS($B129:H129)&amp;", 
"&amp;TEXT(H121,"mmm yyyy")</f>
        <v>Month - 7, 
Jan 2023</v>
      </c>
      <c r="I130" s="359" t="str">
        <f>"Month - "&amp;COLUMNS($B129:I129)&amp;", 
"&amp;TEXT(I121,"mmm yyyy")</f>
        <v>Month - 8, 
Feb 2023</v>
      </c>
      <c r="J130" s="359" t="str">
        <f>"Month - "&amp;COLUMNS($B129:J129)&amp;", 
"&amp;TEXT(J121,"mmm yyyy")</f>
        <v>Month - 9, 
Mar 2023</v>
      </c>
      <c r="K130" s="359" t="str">
        <f>"Month - "&amp;COLUMNS($B129:K129)&amp;", 
"&amp;TEXT(K121,"mmm yyyy")</f>
        <v>Month - 10, 
Apr 2023</v>
      </c>
      <c r="L130" s="359" t="str">
        <f>"Month - "&amp;COLUMNS($B129:L129)&amp;", 
"&amp;TEXT(L121,"mmm yyyy")</f>
        <v>Month - 11, 
May 2023</v>
      </c>
      <c r="M130" s="359" t="str">
        <f>"Month - "&amp;COLUMNS($B129:M129)&amp;", 
"&amp;TEXT(M121,"mmm yyyy")</f>
        <v>Month - 12, 
Jun 2023</v>
      </c>
      <c r="N130" s="61" t="s">
        <v>11</v>
      </c>
    </row>
    <row r="131" spans="1:14" s="354" customFormat="1" ht="14" customHeight="1">
      <c r="A131" s="90" t="s">
        <v>110</v>
      </c>
      <c r="B131" s="356"/>
      <c r="C131" s="357"/>
      <c r="D131" s="357"/>
      <c r="E131" s="357"/>
      <c r="F131" s="357"/>
      <c r="G131" s="357"/>
      <c r="H131" s="357"/>
      <c r="I131" s="357"/>
      <c r="J131" s="358"/>
      <c r="K131" s="357"/>
      <c r="L131" s="357"/>
      <c r="M131" s="357"/>
      <c r="N131" s="96" t="str">
        <f>_xlfn.IFERROR(AVERAGE(B131:M131),"")</f>
        <v/>
      </c>
    </row>
    <row r="132" spans="1:14" s="354" customFormat="1" ht="12.75" thickBot="1">
      <c r="A132" s="263" t="s">
        <v>101</v>
      </c>
      <c r="B132" s="264">
        <f>B124*B$131</f>
        <v>0</v>
      </c>
      <c r="C132" s="265">
        <f aca="true" t="shared" si="64" ref="C132:M132">C124*C$131</f>
        <v>0</v>
      </c>
      <c r="D132" s="265">
        <f t="shared" si="64"/>
        <v>0</v>
      </c>
      <c r="E132" s="265">
        <f t="shared" si="64"/>
        <v>0</v>
      </c>
      <c r="F132" s="265">
        <f t="shared" si="64"/>
        <v>0</v>
      </c>
      <c r="G132" s="265">
        <f t="shared" si="64"/>
        <v>0</v>
      </c>
      <c r="H132" s="265">
        <f t="shared" si="64"/>
        <v>0</v>
      </c>
      <c r="I132" s="265">
        <f t="shared" si="64"/>
        <v>0</v>
      </c>
      <c r="J132" s="265">
        <f t="shared" si="64"/>
        <v>0</v>
      </c>
      <c r="K132" s="265">
        <f t="shared" si="64"/>
        <v>0</v>
      </c>
      <c r="L132" s="265">
        <f t="shared" si="64"/>
        <v>0</v>
      </c>
      <c r="M132" s="265">
        <f t="shared" si="64"/>
        <v>0</v>
      </c>
      <c r="N132" s="266">
        <f>AVERAGE(B132:M132)</f>
        <v>0</v>
      </c>
    </row>
    <row r="133" spans="1:14" s="354" customFormat="1" ht="13">
      <c r="A133" s="82" t="s">
        <v>109</v>
      </c>
      <c r="B133" s="234"/>
      <c r="C133" s="235"/>
      <c r="D133" s="236"/>
      <c r="E133" s="235"/>
      <c r="F133" s="236"/>
      <c r="G133" s="235"/>
      <c r="H133" s="236"/>
      <c r="I133" s="235"/>
      <c r="J133" s="236"/>
      <c r="K133" s="235"/>
      <c r="L133" s="236"/>
      <c r="M133" s="235"/>
      <c r="N133" s="130">
        <f aca="true" t="shared" si="65" ref="N133:N136">SUM(B133:M133)</f>
        <v>0</v>
      </c>
    </row>
    <row r="134" spans="1:14" s="354" customFormat="1" ht="13">
      <c r="A134" s="84" t="s">
        <v>102</v>
      </c>
      <c r="B134" s="234"/>
      <c r="C134" s="235"/>
      <c r="D134" s="236"/>
      <c r="E134" s="235"/>
      <c r="F134" s="236"/>
      <c r="G134" s="235"/>
      <c r="H134" s="236"/>
      <c r="I134" s="235"/>
      <c r="J134" s="236"/>
      <c r="K134" s="235"/>
      <c r="L134" s="236"/>
      <c r="M134" s="235"/>
      <c r="N134" s="130">
        <f t="shared" si="65"/>
        <v>0</v>
      </c>
    </row>
    <row r="135" spans="1:14" s="354" customFormat="1" ht="13">
      <c r="A135" s="222" t="s">
        <v>103</v>
      </c>
      <c r="B135" s="234"/>
      <c r="C135" s="235"/>
      <c r="D135" s="236"/>
      <c r="E135" s="235"/>
      <c r="F135" s="236"/>
      <c r="G135" s="235"/>
      <c r="H135" s="236"/>
      <c r="I135" s="235"/>
      <c r="J135" s="236"/>
      <c r="K135" s="235"/>
      <c r="L135" s="236"/>
      <c r="M135" s="235"/>
      <c r="N135" s="130">
        <f aca="true" t="shared" si="66" ref="N135">SUM(B135:M135)</f>
        <v>0</v>
      </c>
    </row>
    <row r="136" spans="1:14" s="354" customFormat="1" ht="12.75" thickBot="1">
      <c r="A136" s="85" t="s">
        <v>227</v>
      </c>
      <c r="B136" s="237"/>
      <c r="C136" s="238"/>
      <c r="D136" s="239"/>
      <c r="E136" s="238"/>
      <c r="F136" s="239"/>
      <c r="G136" s="238"/>
      <c r="H136" s="239"/>
      <c r="I136" s="238"/>
      <c r="J136" s="239"/>
      <c r="K136" s="238"/>
      <c r="L136" s="239"/>
      <c r="M136" s="238"/>
      <c r="N136" s="130">
        <f t="shared" si="65"/>
        <v>0</v>
      </c>
    </row>
    <row r="137" spans="1:14" s="354" customFormat="1" ht="12.75" thickTop="1">
      <c r="A137" s="81" t="s">
        <v>104</v>
      </c>
      <c r="B137" s="86">
        <f aca="true" t="shared" si="67" ref="B137:N137">SUM(B133:B136)</f>
        <v>0</v>
      </c>
      <c r="C137" s="87">
        <f t="shared" si="67"/>
        <v>0</v>
      </c>
      <c r="D137" s="88">
        <f t="shared" si="67"/>
        <v>0</v>
      </c>
      <c r="E137" s="87">
        <f t="shared" si="67"/>
        <v>0</v>
      </c>
      <c r="F137" s="88">
        <f t="shared" si="67"/>
        <v>0</v>
      </c>
      <c r="G137" s="87">
        <f t="shared" si="67"/>
        <v>0</v>
      </c>
      <c r="H137" s="88">
        <f t="shared" si="67"/>
        <v>0</v>
      </c>
      <c r="I137" s="87">
        <f t="shared" si="67"/>
        <v>0</v>
      </c>
      <c r="J137" s="88">
        <f t="shared" si="67"/>
        <v>0</v>
      </c>
      <c r="K137" s="87">
        <f t="shared" si="67"/>
        <v>0</v>
      </c>
      <c r="L137" s="88">
        <f t="shared" si="67"/>
        <v>0</v>
      </c>
      <c r="M137" s="87">
        <f t="shared" si="67"/>
        <v>0</v>
      </c>
      <c r="N137" s="89">
        <f t="shared" si="67"/>
        <v>0</v>
      </c>
    </row>
    <row r="138" spans="1:14" s="354" customFormat="1" ht="13">
      <c r="A138" s="90" t="s">
        <v>12</v>
      </c>
      <c r="B138" s="91" t="str">
        <f>IF(B132=0,"",B137/B132)</f>
        <v/>
      </c>
      <c r="C138" s="92" t="str">
        <f aca="true" t="shared" si="68" ref="C138:N138">IF(C132=0,"",C137/C132)</f>
        <v/>
      </c>
      <c r="D138" s="93" t="str">
        <f t="shared" si="68"/>
        <v/>
      </c>
      <c r="E138" s="92" t="str">
        <f t="shared" si="68"/>
        <v/>
      </c>
      <c r="F138" s="93" t="str">
        <f t="shared" si="68"/>
        <v/>
      </c>
      <c r="G138" s="92" t="str">
        <f t="shared" si="68"/>
        <v/>
      </c>
      <c r="H138" s="93" t="str">
        <f t="shared" si="68"/>
        <v/>
      </c>
      <c r="I138" s="92" t="str">
        <f t="shared" si="68"/>
        <v/>
      </c>
      <c r="J138" s="93" t="str">
        <f t="shared" si="68"/>
        <v/>
      </c>
      <c r="K138" s="92" t="str">
        <f t="shared" si="68"/>
        <v/>
      </c>
      <c r="L138" s="93" t="str">
        <f t="shared" si="68"/>
        <v/>
      </c>
      <c r="M138" s="92" t="str">
        <f t="shared" si="68"/>
        <v/>
      </c>
      <c r="N138" s="94" t="str">
        <f t="shared" si="68"/>
        <v/>
      </c>
    </row>
    <row r="139" spans="1:14" s="354" customFormat="1" ht="13">
      <c r="A139" s="62" t="s">
        <v>112</v>
      </c>
      <c r="B139" s="63" t="str">
        <f>IF(B$137=0,"",B133/B$137)</f>
        <v/>
      </c>
      <c r="C139" s="64" t="str">
        <f aca="true" t="shared" si="69" ref="C139:N139">IF(C$137=0,"",C133/C$137)</f>
        <v/>
      </c>
      <c r="D139" s="65" t="str">
        <f t="shared" si="69"/>
        <v/>
      </c>
      <c r="E139" s="64" t="str">
        <f t="shared" si="69"/>
        <v/>
      </c>
      <c r="F139" s="65" t="str">
        <f t="shared" si="69"/>
        <v/>
      </c>
      <c r="G139" s="64" t="str">
        <f t="shared" si="69"/>
        <v/>
      </c>
      <c r="H139" s="65" t="str">
        <f t="shared" si="69"/>
        <v/>
      </c>
      <c r="I139" s="64" t="str">
        <f t="shared" si="69"/>
        <v/>
      </c>
      <c r="J139" s="65" t="str">
        <f t="shared" si="69"/>
        <v/>
      </c>
      <c r="K139" s="64" t="str">
        <f t="shared" si="69"/>
        <v/>
      </c>
      <c r="L139" s="65" t="str">
        <f t="shared" si="69"/>
        <v/>
      </c>
      <c r="M139" s="64" t="str">
        <f t="shared" si="69"/>
        <v/>
      </c>
      <c r="N139" s="66" t="str">
        <f t="shared" si="69"/>
        <v/>
      </c>
    </row>
    <row r="140" spans="1:14" s="354" customFormat="1" ht="13">
      <c r="A140" s="84" t="s">
        <v>105</v>
      </c>
      <c r="B140" s="63" t="str">
        <f aca="true" t="shared" si="70" ref="B140:N140">IF(B$137=0,"",B134/B$137)</f>
        <v/>
      </c>
      <c r="C140" s="64" t="str">
        <f t="shared" si="70"/>
        <v/>
      </c>
      <c r="D140" s="65" t="str">
        <f t="shared" si="70"/>
        <v/>
      </c>
      <c r="E140" s="64" t="str">
        <f t="shared" si="70"/>
        <v/>
      </c>
      <c r="F140" s="65" t="str">
        <f t="shared" si="70"/>
        <v/>
      </c>
      <c r="G140" s="64" t="str">
        <f t="shared" si="70"/>
        <v/>
      </c>
      <c r="H140" s="65" t="str">
        <f t="shared" si="70"/>
        <v/>
      </c>
      <c r="I140" s="64" t="str">
        <f t="shared" si="70"/>
        <v/>
      </c>
      <c r="J140" s="65" t="str">
        <f t="shared" si="70"/>
        <v/>
      </c>
      <c r="K140" s="64" t="str">
        <f t="shared" si="70"/>
        <v/>
      </c>
      <c r="L140" s="65" t="str">
        <f t="shared" si="70"/>
        <v/>
      </c>
      <c r="M140" s="64" t="str">
        <f t="shared" si="70"/>
        <v/>
      </c>
      <c r="N140" s="66" t="str">
        <f t="shared" si="70"/>
        <v/>
      </c>
    </row>
    <row r="141" spans="1:14" s="354" customFormat="1" ht="13">
      <c r="A141" s="222" t="s">
        <v>106</v>
      </c>
      <c r="B141" s="223" t="str">
        <f aca="true" t="shared" si="71" ref="B141:N141">IF(B$137=0,"",B135/B$137)</f>
        <v/>
      </c>
      <c r="C141" s="224" t="str">
        <f t="shared" si="71"/>
        <v/>
      </c>
      <c r="D141" s="225" t="str">
        <f t="shared" si="71"/>
        <v/>
      </c>
      <c r="E141" s="224" t="str">
        <f t="shared" si="71"/>
        <v/>
      </c>
      <c r="F141" s="225" t="str">
        <f t="shared" si="71"/>
        <v/>
      </c>
      <c r="G141" s="224" t="str">
        <f t="shared" si="71"/>
        <v/>
      </c>
      <c r="H141" s="225" t="str">
        <f t="shared" si="71"/>
        <v/>
      </c>
      <c r="I141" s="224" t="str">
        <f t="shared" si="71"/>
        <v/>
      </c>
      <c r="J141" s="225" t="str">
        <f t="shared" si="71"/>
        <v/>
      </c>
      <c r="K141" s="224" t="str">
        <f t="shared" si="71"/>
        <v/>
      </c>
      <c r="L141" s="225" t="str">
        <f t="shared" si="71"/>
        <v/>
      </c>
      <c r="M141" s="224" t="str">
        <f t="shared" si="71"/>
        <v/>
      </c>
      <c r="N141" s="226" t="str">
        <f t="shared" si="71"/>
        <v/>
      </c>
    </row>
    <row r="142" spans="1:14" s="354" customFormat="1" ht="12.75" thickBot="1">
      <c r="A142" s="85" t="s">
        <v>243</v>
      </c>
      <c r="B142" s="267" t="str">
        <f aca="true" t="shared" si="72" ref="B142:N142">IF(B$137=0,"",B136/B$137)</f>
        <v/>
      </c>
      <c r="C142" s="268" t="str">
        <f t="shared" si="72"/>
        <v/>
      </c>
      <c r="D142" s="269" t="str">
        <f t="shared" si="72"/>
        <v/>
      </c>
      <c r="E142" s="268" t="str">
        <f t="shared" si="72"/>
        <v/>
      </c>
      <c r="F142" s="269" t="str">
        <f t="shared" si="72"/>
        <v/>
      </c>
      <c r="G142" s="268" t="str">
        <f t="shared" si="72"/>
        <v/>
      </c>
      <c r="H142" s="269" t="str">
        <f t="shared" si="72"/>
        <v/>
      </c>
      <c r="I142" s="268" t="str">
        <f t="shared" si="72"/>
        <v/>
      </c>
      <c r="J142" s="269" t="str">
        <f t="shared" si="72"/>
        <v/>
      </c>
      <c r="K142" s="268" t="str">
        <f t="shared" si="72"/>
        <v/>
      </c>
      <c r="L142" s="269" t="str">
        <f t="shared" si="72"/>
        <v/>
      </c>
      <c r="M142" s="268" t="str">
        <f t="shared" si="72"/>
        <v/>
      </c>
      <c r="N142" s="270" t="str">
        <f t="shared" si="72"/>
        <v/>
      </c>
    </row>
    <row r="143" spans="1:14" s="354" customFormat="1" ht="14" thickBot="1" thickTop="1">
      <c r="A143" s="230" t="s">
        <v>228</v>
      </c>
      <c r="B143" s="231">
        <f>SUMPRODUCT(B133:B136,B117:B120)</f>
        <v>0</v>
      </c>
      <c r="C143" s="232">
        <f>SUMPRODUCT(C133:C136,B117:B120)</f>
        <v>0</v>
      </c>
      <c r="D143" s="232">
        <f>SUMPRODUCT(D133:D136,B117:B120)</f>
        <v>0</v>
      </c>
      <c r="E143" s="232">
        <f>SUMPRODUCT(E133:E136,B117:B120)</f>
        <v>0</v>
      </c>
      <c r="F143" s="232">
        <f>SUMPRODUCT(F133:F136,B117:B120)</f>
        <v>0</v>
      </c>
      <c r="G143" s="232">
        <f>SUMPRODUCT(G133:G136,B117:B120)</f>
        <v>0</v>
      </c>
      <c r="H143" s="232">
        <f>SUMPRODUCT(H133:H136,B117:B120)</f>
        <v>0</v>
      </c>
      <c r="I143" s="232">
        <f>SUMPRODUCT(I133:I136,B117:B120)</f>
        <v>0</v>
      </c>
      <c r="J143" s="232">
        <f>SUMPRODUCT(J133:J136,B117:B120)</f>
        <v>0</v>
      </c>
      <c r="K143" s="232">
        <f>SUMPRODUCT(K133:K136,B117:B120)</f>
        <v>0</v>
      </c>
      <c r="L143" s="232">
        <f>SUMPRODUCT(L133:L136,B117:B120)</f>
        <v>0</v>
      </c>
      <c r="M143" s="232">
        <f>SUMPRODUCT(M133:M136,B117:B120)</f>
        <v>0</v>
      </c>
      <c r="N143" s="233">
        <f>SUM(B143:M143)</f>
        <v>0</v>
      </c>
    </row>
    <row r="144" ht="40" customHeight="1" thickBot="1"/>
    <row r="145" spans="1:14" s="354" customFormat="1" ht="15.5">
      <c r="A145" s="254" t="s">
        <v>241</v>
      </c>
      <c r="B145" s="255"/>
      <c r="C145" s="255"/>
      <c r="D145" s="255"/>
      <c r="E145" s="255"/>
      <c r="F145" s="255"/>
      <c r="G145" s="255"/>
      <c r="H145" s="255"/>
      <c r="I145" s="255"/>
      <c r="J145" s="255"/>
      <c r="K145" s="255"/>
      <c r="L145" s="255"/>
      <c r="M145" s="255"/>
      <c r="N145" s="256"/>
    </row>
    <row r="146" spans="1:14" s="354" customFormat="1" ht="12.75" thickBot="1">
      <c r="A146" s="319" t="s">
        <v>328</v>
      </c>
      <c r="B146" s="59"/>
      <c r="C146" s="59"/>
      <c r="D146" s="59"/>
      <c r="E146" s="59"/>
      <c r="F146" s="59"/>
      <c r="G146" s="59"/>
      <c r="H146" s="59"/>
      <c r="I146" s="59"/>
      <c r="J146" s="59"/>
      <c r="K146" s="59"/>
      <c r="L146" s="59"/>
      <c r="M146" s="59"/>
      <c r="N146" s="257"/>
    </row>
    <row r="147" spans="1:14" s="354" customFormat="1" ht="16" thickBot="1">
      <c r="A147" s="60" t="s">
        <v>5</v>
      </c>
      <c r="B147" s="124">
        <f>'J-Cost_East'!I186/SUM($B$157:$M$157)</f>
        <v>0</v>
      </c>
      <c r="C147" s="59"/>
      <c r="D147" s="59" t="s">
        <v>1</v>
      </c>
      <c r="E147" s="59"/>
      <c r="F147" s="59"/>
      <c r="G147" s="59"/>
      <c r="H147" s="59"/>
      <c r="I147" s="59"/>
      <c r="J147" s="59"/>
      <c r="K147" s="59"/>
      <c r="L147" s="59"/>
      <c r="M147" s="59"/>
      <c r="N147" s="257"/>
    </row>
    <row r="148" spans="1:14" s="354" customFormat="1" ht="15.5">
      <c r="A148" s="60"/>
      <c r="B148" s="58"/>
      <c r="C148" s="59"/>
      <c r="D148" s="59"/>
      <c r="E148" s="59"/>
      <c r="F148" s="59"/>
      <c r="G148" s="59"/>
      <c r="H148" s="59"/>
      <c r="I148" s="59"/>
      <c r="J148" s="59"/>
      <c r="K148" s="59"/>
      <c r="L148" s="59"/>
      <c r="M148" s="59"/>
      <c r="N148" s="257"/>
    </row>
    <row r="149" spans="1:14" s="354" customFormat="1" ht="16" thickBot="1">
      <c r="A149" s="57" t="s">
        <v>116</v>
      </c>
      <c r="B149" s="58"/>
      <c r="C149" s="59"/>
      <c r="D149" s="59"/>
      <c r="E149" s="59"/>
      <c r="F149" s="59"/>
      <c r="G149" s="59"/>
      <c r="H149" s="59"/>
      <c r="I149" s="59"/>
      <c r="J149" s="59"/>
      <c r="K149" s="59"/>
      <c r="L149" s="59"/>
      <c r="M149" s="59"/>
      <c r="N149" s="257"/>
    </row>
    <row r="150" spans="1:14" s="354" customFormat="1" ht="12.75" thickBot="1">
      <c r="A150" s="60" t="s">
        <v>99</v>
      </c>
      <c r="B150" s="240"/>
      <c r="C150" s="59"/>
      <c r="D150" s="59"/>
      <c r="E150" s="59"/>
      <c r="F150" s="59"/>
      <c r="G150" s="59"/>
      <c r="H150" s="59"/>
      <c r="I150" s="59"/>
      <c r="J150" s="59"/>
      <c r="K150" s="59"/>
      <c r="L150" s="59"/>
      <c r="M150" s="59"/>
      <c r="N150" s="257"/>
    </row>
    <row r="151" spans="1:14" s="354" customFormat="1" ht="12.75" thickBot="1">
      <c r="A151" s="60" t="s">
        <v>115</v>
      </c>
      <c r="B151" s="240"/>
      <c r="C151" s="59"/>
      <c r="D151" s="59"/>
      <c r="E151" s="59"/>
      <c r="F151" s="59"/>
      <c r="G151" s="59"/>
      <c r="H151" s="59"/>
      <c r="I151" s="59"/>
      <c r="J151" s="59"/>
      <c r="K151" s="59"/>
      <c r="L151" s="59"/>
      <c r="M151" s="59"/>
      <c r="N151" s="257"/>
    </row>
    <row r="152" spans="1:14" s="354" customFormat="1" ht="12.75" thickBot="1">
      <c r="A152" s="60" t="s">
        <v>6</v>
      </c>
      <c r="B152" s="241"/>
      <c r="C152" s="59"/>
      <c r="D152" s="59"/>
      <c r="E152" s="59"/>
      <c r="F152" s="59"/>
      <c r="G152" s="59"/>
      <c r="H152" s="59"/>
      <c r="I152" s="59"/>
      <c r="J152" s="59"/>
      <c r="K152" s="59"/>
      <c r="L152" s="59"/>
      <c r="M152" s="59"/>
      <c r="N152" s="257"/>
    </row>
    <row r="153" spans="1:14" s="354" customFormat="1" ht="12.75" thickBot="1">
      <c r="A153" s="60" t="s">
        <v>226</v>
      </c>
      <c r="B153" s="241"/>
      <c r="C153" s="59"/>
      <c r="D153" s="59"/>
      <c r="E153" s="59"/>
      <c r="F153" s="59"/>
      <c r="G153" s="59"/>
      <c r="H153" s="59"/>
      <c r="I153" s="59"/>
      <c r="J153" s="59"/>
      <c r="K153" s="59"/>
      <c r="L153" s="59"/>
      <c r="M153" s="59"/>
      <c r="N153" s="257"/>
    </row>
    <row r="154" spans="1:14" s="354" customFormat="1" ht="13" thickBot="1">
      <c r="A154" s="258"/>
      <c r="B154" s="360">
        <v>45108</v>
      </c>
      <c r="C154" s="361">
        <f>EOMONTH(B154,0)+1</f>
        <v>45139</v>
      </c>
      <c r="D154" s="361">
        <f aca="true" t="shared" si="73" ref="D154:M154">EOMONTH(C154,0)+1</f>
        <v>45170</v>
      </c>
      <c r="E154" s="361">
        <f t="shared" si="73"/>
        <v>45200</v>
      </c>
      <c r="F154" s="361">
        <f t="shared" si="73"/>
        <v>45231</v>
      </c>
      <c r="G154" s="361">
        <f t="shared" si="73"/>
        <v>45261</v>
      </c>
      <c r="H154" s="361">
        <f t="shared" si="73"/>
        <v>45292</v>
      </c>
      <c r="I154" s="361">
        <f t="shared" si="73"/>
        <v>45323</v>
      </c>
      <c r="J154" s="361">
        <f t="shared" si="73"/>
        <v>45352</v>
      </c>
      <c r="K154" s="361">
        <f t="shared" si="73"/>
        <v>45383</v>
      </c>
      <c r="L154" s="361">
        <f t="shared" si="73"/>
        <v>45413</v>
      </c>
      <c r="M154" s="361">
        <f t="shared" si="73"/>
        <v>45444</v>
      </c>
      <c r="N154" s="257"/>
    </row>
    <row r="155" spans="1:14" s="354" customFormat="1" ht="26">
      <c r="A155" s="99" t="s">
        <v>1</v>
      </c>
      <c r="B155" s="359" t="str">
        <f>"Month - "&amp;COLUMNS($B154:B154)&amp;", 
"&amp;TEXT(B154,"mmm yyyy")</f>
        <v>Month - 1, 
Jul 2023</v>
      </c>
      <c r="C155" s="359" t="str">
        <f>"Month - "&amp;COLUMNS($B154:C154)&amp;", 
"&amp;TEXT(C154,"mmm yyyy")</f>
        <v>Month - 2, 
Aug 2023</v>
      </c>
      <c r="D155" s="359" t="str">
        <f>"Month - "&amp;COLUMNS($B154:D154)&amp;", 
"&amp;TEXT(D154,"mmm yyyy")</f>
        <v>Month - 3, 
Sep 2023</v>
      </c>
      <c r="E155" s="359" t="str">
        <f>"Month - "&amp;COLUMNS($B154:E154)&amp;", 
"&amp;TEXT(E154,"mmm yyyy")</f>
        <v>Month - 4, 
Oct 2023</v>
      </c>
      <c r="F155" s="359" t="str">
        <f>"Month - "&amp;COLUMNS($B154:F154)&amp;", 
"&amp;TEXT(F154,"mmm yyyy")</f>
        <v>Month - 5, 
Nov 2023</v>
      </c>
      <c r="G155" s="359" t="str">
        <f>"Month - "&amp;COLUMNS($B154:G154)&amp;", 
"&amp;TEXT(G154,"mmm yyyy")</f>
        <v>Month - 6, 
Dec 2023</v>
      </c>
      <c r="H155" s="359" t="str">
        <f>"Month - "&amp;COLUMNS($B154:H154)&amp;", 
"&amp;TEXT(H154,"mmm yyyy")</f>
        <v>Month - 7, 
Jan 2024</v>
      </c>
      <c r="I155" s="359" t="str">
        <f>"Month - "&amp;COLUMNS($B154:I154)&amp;", 
"&amp;TEXT(I154,"mmm yyyy")</f>
        <v>Month - 8, 
Feb 2024</v>
      </c>
      <c r="J155" s="359" t="str">
        <f>"Month - "&amp;COLUMNS($B154:J154)&amp;", 
"&amp;TEXT(J154,"mmm yyyy")</f>
        <v>Month - 9, 
Mar 2024</v>
      </c>
      <c r="K155" s="359" t="str">
        <f>"Month - "&amp;COLUMNS($B154:K154)&amp;", 
"&amp;TEXT(K154,"mmm yyyy")</f>
        <v>Month - 10, 
Apr 2024</v>
      </c>
      <c r="L155" s="359" t="str">
        <f>"Month - "&amp;COLUMNS($B154:L154)&amp;", 
"&amp;TEXT(L154,"mmm yyyy")</f>
        <v>Month - 11, 
May 2024</v>
      </c>
      <c r="M155" s="359" t="str">
        <f>"Month - "&amp;COLUMNS($B154:M154)&amp;", 
"&amp;TEXT(M154,"mmm yyyy")</f>
        <v>Month - 12, 
Jun 2024</v>
      </c>
      <c r="N155" s="61" t="s">
        <v>8</v>
      </c>
    </row>
    <row r="156" spans="1:14" s="354" customFormat="1" ht="13">
      <c r="A156" s="62" t="s">
        <v>108</v>
      </c>
      <c r="B156" s="100">
        <f aca="true" t="shared" si="74" ref="B156:M156">B123</f>
        <v>0.0014467654179763922</v>
      </c>
      <c r="C156" s="64">
        <f t="shared" si="74"/>
        <v>0.0014467654179763922</v>
      </c>
      <c r="D156" s="64">
        <f t="shared" si="74"/>
        <v>0.0014467654179763922</v>
      </c>
      <c r="E156" s="64">
        <f t="shared" si="74"/>
        <v>0.0014467654179763922</v>
      </c>
      <c r="F156" s="64">
        <f t="shared" si="74"/>
        <v>0.0014467654179763922</v>
      </c>
      <c r="G156" s="64">
        <f t="shared" si="74"/>
        <v>0.0014467654179763922</v>
      </c>
      <c r="H156" s="64">
        <f t="shared" si="74"/>
        <v>0.0014467654179763922</v>
      </c>
      <c r="I156" s="64">
        <f t="shared" si="74"/>
        <v>0.0014467654179763922</v>
      </c>
      <c r="J156" s="64">
        <f t="shared" si="74"/>
        <v>0.0014467654179763922</v>
      </c>
      <c r="K156" s="64">
        <f t="shared" si="74"/>
        <v>0.0014467654179763922</v>
      </c>
      <c r="L156" s="64">
        <f t="shared" si="74"/>
        <v>0.0014467654179763922</v>
      </c>
      <c r="M156" s="64">
        <f t="shared" si="74"/>
        <v>0.0014467654179763922</v>
      </c>
      <c r="N156" s="101">
        <f>AVERAGE(B156:M156)</f>
        <v>0.0014467654179763922</v>
      </c>
    </row>
    <row r="157" spans="1:14" s="354" customFormat="1" ht="13">
      <c r="A157" s="83" t="s">
        <v>100</v>
      </c>
      <c r="B157" s="67">
        <f>M124*(1+B156)</f>
        <v>1765746.7092534096</v>
      </c>
      <c r="C157" s="68">
        <f>B157*(1+C156)</f>
        <v>1768301.330529263</v>
      </c>
      <c r="D157" s="68">
        <f aca="true" t="shared" si="75" ref="D157">C157*(1+D156)</f>
        <v>1770859.6477428344</v>
      </c>
      <c r="E157" s="68">
        <f aca="true" t="shared" si="76" ref="E157">D157*(1+E156)</f>
        <v>1773421.6662412786</v>
      </c>
      <c r="F157" s="68">
        <f aca="true" t="shared" si="77" ref="F157">E157*(1+F156)</f>
        <v>1775987.3913794865</v>
      </c>
      <c r="G157" s="68">
        <f aca="true" t="shared" si="78" ref="G157">F157*(1+G156)</f>
        <v>1778556.8285200964</v>
      </c>
      <c r="H157" s="68">
        <f aca="true" t="shared" si="79" ref="H157">G157*(1+H156)</f>
        <v>1781129.983033505</v>
      </c>
      <c r="I157" s="68">
        <f aca="true" t="shared" si="80" ref="I157">H157*(1+I156)</f>
        <v>1783706.8602978787</v>
      </c>
      <c r="J157" s="68">
        <f aca="true" t="shared" si="81" ref="J157">I157*(1+J156)</f>
        <v>1786287.465699165</v>
      </c>
      <c r="K157" s="68">
        <f aca="true" t="shared" si="82" ref="K157">J157*(1+K156)</f>
        <v>1788871.804631103</v>
      </c>
      <c r="L157" s="68">
        <f aca="true" t="shared" si="83" ref="L157">K157*(1+L156)</f>
        <v>1791459.8824952364</v>
      </c>
      <c r="M157" s="68">
        <f aca="true" t="shared" si="84" ref="M157">L157*(1+M156)</f>
        <v>1794051.7047009226</v>
      </c>
      <c r="N157" s="70">
        <f>AVERAGE(B157:M157)</f>
        <v>1779865.1062103484</v>
      </c>
    </row>
    <row r="158" spans="1:14" s="354" customFormat="1" ht="12.75" thickBot="1">
      <c r="A158" s="102" t="s">
        <v>9</v>
      </c>
      <c r="B158" s="104">
        <f>$B$147</f>
        <v>0</v>
      </c>
      <c r="C158" s="72">
        <f aca="true" t="shared" si="85" ref="C158:M158">$B$147</f>
        <v>0</v>
      </c>
      <c r="D158" s="72">
        <f t="shared" si="85"/>
        <v>0</v>
      </c>
      <c r="E158" s="72">
        <f t="shared" si="85"/>
        <v>0</v>
      </c>
      <c r="F158" s="72">
        <f t="shared" si="85"/>
        <v>0</v>
      </c>
      <c r="G158" s="72">
        <f t="shared" si="85"/>
        <v>0</v>
      </c>
      <c r="H158" s="72">
        <f t="shared" si="85"/>
        <v>0</v>
      </c>
      <c r="I158" s="72">
        <f t="shared" si="85"/>
        <v>0</v>
      </c>
      <c r="J158" s="72">
        <f t="shared" si="85"/>
        <v>0</v>
      </c>
      <c r="K158" s="72">
        <f t="shared" si="85"/>
        <v>0</v>
      </c>
      <c r="L158" s="72">
        <f t="shared" si="85"/>
        <v>0</v>
      </c>
      <c r="M158" s="73">
        <f t="shared" si="85"/>
        <v>0</v>
      </c>
      <c r="N158" s="74">
        <f>$B$81</f>
        <v>0</v>
      </c>
    </row>
    <row r="159" spans="1:14" s="354" customFormat="1" ht="14" thickBot="1" thickTop="1">
      <c r="A159" s="103" t="s">
        <v>10</v>
      </c>
      <c r="B159" s="75">
        <f aca="true" t="shared" si="86" ref="B159:M159">B157*B158</f>
        <v>0</v>
      </c>
      <c r="C159" s="76">
        <f t="shared" si="86"/>
        <v>0</v>
      </c>
      <c r="D159" s="77">
        <f t="shared" si="86"/>
        <v>0</v>
      </c>
      <c r="E159" s="76">
        <f t="shared" si="86"/>
        <v>0</v>
      </c>
      <c r="F159" s="77">
        <f t="shared" si="86"/>
        <v>0</v>
      </c>
      <c r="G159" s="76">
        <f t="shared" si="86"/>
        <v>0</v>
      </c>
      <c r="H159" s="77">
        <f t="shared" si="86"/>
        <v>0</v>
      </c>
      <c r="I159" s="76">
        <f t="shared" si="86"/>
        <v>0</v>
      </c>
      <c r="J159" s="77">
        <f t="shared" si="86"/>
        <v>0</v>
      </c>
      <c r="K159" s="76">
        <f t="shared" si="86"/>
        <v>0</v>
      </c>
      <c r="L159" s="77">
        <f t="shared" si="86"/>
        <v>0</v>
      </c>
      <c r="M159" s="76">
        <f t="shared" si="86"/>
        <v>0</v>
      </c>
      <c r="N159" s="253">
        <f>SUM(B159:M159)</f>
        <v>0</v>
      </c>
    </row>
    <row r="160" spans="1:14" ht="15.5">
      <c r="A160" s="259"/>
      <c r="B160" s="97"/>
      <c r="C160" s="97"/>
      <c r="D160" s="97"/>
      <c r="E160" s="97"/>
      <c r="F160" s="97"/>
      <c r="G160" s="125"/>
      <c r="H160" s="97"/>
      <c r="I160" s="125"/>
      <c r="J160" s="126"/>
      <c r="K160" s="127"/>
      <c r="L160" s="128"/>
      <c r="M160" s="58"/>
      <c r="N160" s="260"/>
    </row>
    <row r="161" spans="1:14" s="354" customFormat="1" ht="13">
      <c r="A161" s="78" t="s">
        <v>117</v>
      </c>
      <c r="B161" s="79"/>
      <c r="C161" s="79"/>
      <c r="D161" s="79"/>
      <c r="E161" s="79"/>
      <c r="F161" s="79"/>
      <c r="G161" s="79"/>
      <c r="H161" s="79"/>
      <c r="I161" s="79"/>
      <c r="J161" s="79"/>
      <c r="K161" s="79"/>
      <c r="L161" s="79"/>
      <c r="M161" s="79"/>
      <c r="N161" s="260"/>
    </row>
    <row r="162" spans="1:14" s="354" customFormat="1" ht="12.75" thickBot="1">
      <c r="A162" s="80"/>
      <c r="B162" s="77"/>
      <c r="C162" s="77"/>
      <c r="D162" s="77"/>
      <c r="E162" s="77"/>
      <c r="F162" s="77"/>
      <c r="G162" s="77"/>
      <c r="H162" s="77"/>
      <c r="I162" s="77"/>
      <c r="J162" s="77"/>
      <c r="K162" s="77"/>
      <c r="L162" s="77"/>
      <c r="M162" s="77"/>
      <c r="N162" s="261"/>
    </row>
    <row r="163" spans="1:14" s="354" customFormat="1" ht="25.9" customHeight="1">
      <c r="A163" s="99" t="s">
        <v>1</v>
      </c>
      <c r="B163" s="359" t="str">
        <f>"Month - "&amp;COLUMNS($B162:B162)&amp;", 
"&amp;TEXT(B154,"mmm yyyy")</f>
        <v>Month - 1, 
Jul 2023</v>
      </c>
      <c r="C163" s="359" t="str">
        <f>"Month - "&amp;COLUMNS($B162:C162)&amp;", 
"&amp;TEXT(C154,"mmm yyyy")</f>
        <v>Month - 2, 
Aug 2023</v>
      </c>
      <c r="D163" s="359" t="str">
        <f>"Month - "&amp;COLUMNS($B162:D162)&amp;", 
"&amp;TEXT(D154,"mmm yyyy")</f>
        <v>Month - 3, 
Sep 2023</v>
      </c>
      <c r="E163" s="359" t="str">
        <f>"Month - "&amp;COLUMNS($B162:E162)&amp;", 
"&amp;TEXT(E154,"mmm yyyy")</f>
        <v>Month - 4, 
Oct 2023</v>
      </c>
      <c r="F163" s="359" t="str">
        <f>"Month - "&amp;COLUMNS($B162:F162)&amp;", 
"&amp;TEXT(F154,"mmm yyyy")</f>
        <v>Month - 5, 
Nov 2023</v>
      </c>
      <c r="G163" s="359" t="str">
        <f>"Month - "&amp;COLUMNS($B162:G162)&amp;", 
"&amp;TEXT(G154,"mmm yyyy")</f>
        <v>Month - 6, 
Dec 2023</v>
      </c>
      <c r="H163" s="359" t="str">
        <f>"Month - "&amp;COLUMNS($B162:H162)&amp;", 
"&amp;TEXT(H154,"mmm yyyy")</f>
        <v>Month - 7, 
Jan 2024</v>
      </c>
      <c r="I163" s="359" t="str">
        <f>"Month - "&amp;COLUMNS($B162:I162)&amp;", 
"&amp;TEXT(I154,"mmm yyyy")</f>
        <v>Month - 8, 
Feb 2024</v>
      </c>
      <c r="J163" s="359" t="str">
        <f>"Month - "&amp;COLUMNS($B162:J162)&amp;", 
"&amp;TEXT(J154,"mmm yyyy")</f>
        <v>Month - 9, 
Mar 2024</v>
      </c>
      <c r="K163" s="359" t="str">
        <f>"Month - "&amp;COLUMNS($B162:K162)&amp;", 
"&amp;TEXT(K154,"mmm yyyy")</f>
        <v>Month - 10, 
Apr 2024</v>
      </c>
      <c r="L163" s="359" t="str">
        <f>"Month - "&amp;COLUMNS($B162:L162)&amp;", 
"&amp;TEXT(L154,"mmm yyyy")</f>
        <v>Month - 11, 
May 2024</v>
      </c>
      <c r="M163" s="359" t="str">
        <f>"Month - "&amp;COLUMNS($B162:M162)&amp;", 
"&amp;TEXT(M154,"mmm yyyy")</f>
        <v>Month - 12, 
Jun 2024</v>
      </c>
      <c r="N163" s="61" t="s">
        <v>11</v>
      </c>
    </row>
    <row r="164" spans="1:14" s="354" customFormat="1" ht="14" customHeight="1">
      <c r="A164" s="90" t="s">
        <v>110</v>
      </c>
      <c r="B164" s="356"/>
      <c r="C164" s="357"/>
      <c r="D164" s="357"/>
      <c r="E164" s="357"/>
      <c r="F164" s="357"/>
      <c r="G164" s="357"/>
      <c r="H164" s="357"/>
      <c r="I164" s="357"/>
      <c r="J164" s="358"/>
      <c r="K164" s="357"/>
      <c r="L164" s="357"/>
      <c r="M164" s="357"/>
      <c r="N164" s="96" t="str">
        <f>_xlfn.IFERROR(AVERAGE(B164:M164),"")</f>
        <v/>
      </c>
    </row>
    <row r="165" spans="1:14" s="354" customFormat="1" ht="12.75" thickBot="1">
      <c r="A165" s="263" t="s">
        <v>101</v>
      </c>
      <c r="B165" s="264">
        <f>B157*B$164</f>
        <v>0</v>
      </c>
      <c r="C165" s="265">
        <f aca="true" t="shared" si="87" ref="C165:M165">C157*C$164</f>
        <v>0</v>
      </c>
      <c r="D165" s="265">
        <f t="shared" si="87"/>
        <v>0</v>
      </c>
      <c r="E165" s="265">
        <f t="shared" si="87"/>
        <v>0</v>
      </c>
      <c r="F165" s="265">
        <f t="shared" si="87"/>
        <v>0</v>
      </c>
      <c r="G165" s="265">
        <f t="shared" si="87"/>
        <v>0</v>
      </c>
      <c r="H165" s="265">
        <f t="shared" si="87"/>
        <v>0</v>
      </c>
      <c r="I165" s="265">
        <f t="shared" si="87"/>
        <v>0</v>
      </c>
      <c r="J165" s="265">
        <f t="shared" si="87"/>
        <v>0</v>
      </c>
      <c r="K165" s="265">
        <f t="shared" si="87"/>
        <v>0</v>
      </c>
      <c r="L165" s="265">
        <f t="shared" si="87"/>
        <v>0</v>
      </c>
      <c r="M165" s="265">
        <f t="shared" si="87"/>
        <v>0</v>
      </c>
      <c r="N165" s="266">
        <f>AVERAGE(B165:M165)</f>
        <v>0</v>
      </c>
    </row>
    <row r="166" spans="1:14" s="354" customFormat="1" ht="13">
      <c r="A166" s="82" t="s">
        <v>109</v>
      </c>
      <c r="B166" s="355"/>
      <c r="C166" s="355"/>
      <c r="D166" s="355"/>
      <c r="E166" s="355"/>
      <c r="F166" s="355"/>
      <c r="G166" s="355"/>
      <c r="H166" s="355"/>
      <c r="I166" s="355"/>
      <c r="J166" s="355"/>
      <c r="K166" s="355"/>
      <c r="L166" s="355"/>
      <c r="M166" s="355"/>
      <c r="N166" s="130">
        <f aca="true" t="shared" si="88" ref="N166:N169">SUM(B166:M166)</f>
        <v>0</v>
      </c>
    </row>
    <row r="167" spans="1:14" s="354" customFormat="1" ht="13">
      <c r="A167" s="84" t="s">
        <v>102</v>
      </c>
      <c r="B167" s="234"/>
      <c r="C167" s="235"/>
      <c r="D167" s="236"/>
      <c r="E167" s="235"/>
      <c r="F167" s="236"/>
      <c r="G167" s="235"/>
      <c r="H167" s="236"/>
      <c r="I167" s="235"/>
      <c r="J167" s="236"/>
      <c r="K167" s="235"/>
      <c r="L167" s="236"/>
      <c r="M167" s="235"/>
      <c r="N167" s="130">
        <f t="shared" si="88"/>
        <v>0</v>
      </c>
    </row>
    <row r="168" spans="1:14" s="354" customFormat="1" ht="13">
      <c r="A168" s="222" t="s">
        <v>103</v>
      </c>
      <c r="B168" s="234"/>
      <c r="C168" s="235"/>
      <c r="D168" s="236"/>
      <c r="E168" s="235"/>
      <c r="F168" s="236"/>
      <c r="G168" s="235"/>
      <c r="H168" s="236"/>
      <c r="I168" s="235"/>
      <c r="J168" s="236"/>
      <c r="K168" s="235"/>
      <c r="L168" s="236"/>
      <c r="M168" s="235"/>
      <c r="N168" s="130">
        <f t="shared" si="88"/>
        <v>0</v>
      </c>
    </row>
    <row r="169" spans="1:14" s="354" customFormat="1" ht="12.75" thickBot="1">
      <c r="A169" s="85" t="s">
        <v>227</v>
      </c>
      <c r="B169" s="237"/>
      <c r="C169" s="238"/>
      <c r="D169" s="239"/>
      <c r="E169" s="238"/>
      <c r="F169" s="239"/>
      <c r="G169" s="238"/>
      <c r="H169" s="239"/>
      <c r="I169" s="238"/>
      <c r="J169" s="239"/>
      <c r="K169" s="238"/>
      <c r="L169" s="239"/>
      <c r="M169" s="238"/>
      <c r="N169" s="130">
        <f t="shared" si="88"/>
        <v>0</v>
      </c>
    </row>
    <row r="170" spans="1:14" s="354" customFormat="1" ht="12.75" thickTop="1">
      <c r="A170" s="81" t="s">
        <v>104</v>
      </c>
      <c r="B170" s="86">
        <f aca="true" t="shared" si="89" ref="B170:N170">SUM(B166:B169)</f>
        <v>0</v>
      </c>
      <c r="C170" s="87">
        <f t="shared" si="89"/>
        <v>0</v>
      </c>
      <c r="D170" s="88">
        <f t="shared" si="89"/>
        <v>0</v>
      </c>
      <c r="E170" s="87">
        <f t="shared" si="89"/>
        <v>0</v>
      </c>
      <c r="F170" s="88">
        <f t="shared" si="89"/>
        <v>0</v>
      </c>
      <c r="G170" s="87">
        <f t="shared" si="89"/>
        <v>0</v>
      </c>
      <c r="H170" s="88">
        <f t="shared" si="89"/>
        <v>0</v>
      </c>
      <c r="I170" s="87">
        <f t="shared" si="89"/>
        <v>0</v>
      </c>
      <c r="J170" s="88">
        <f t="shared" si="89"/>
        <v>0</v>
      </c>
      <c r="K170" s="87">
        <f t="shared" si="89"/>
        <v>0</v>
      </c>
      <c r="L170" s="88">
        <f t="shared" si="89"/>
        <v>0</v>
      </c>
      <c r="M170" s="87">
        <f t="shared" si="89"/>
        <v>0</v>
      </c>
      <c r="N170" s="89">
        <f t="shared" si="89"/>
        <v>0</v>
      </c>
    </row>
    <row r="171" spans="1:14" s="354" customFormat="1" ht="13">
      <c r="A171" s="179" t="s">
        <v>12</v>
      </c>
      <c r="B171" s="91" t="str">
        <f>IF(B165=0,"",B170/B165)</f>
        <v/>
      </c>
      <c r="C171" s="92" t="str">
        <f aca="true" t="shared" si="90" ref="C171:N171">IF(C165=0,"",C170/C165)</f>
        <v/>
      </c>
      <c r="D171" s="93" t="str">
        <f t="shared" si="90"/>
        <v/>
      </c>
      <c r="E171" s="92" t="str">
        <f t="shared" si="90"/>
        <v/>
      </c>
      <c r="F171" s="93" t="str">
        <f t="shared" si="90"/>
        <v/>
      </c>
      <c r="G171" s="92" t="str">
        <f t="shared" si="90"/>
        <v/>
      </c>
      <c r="H171" s="93" t="str">
        <f t="shared" si="90"/>
        <v/>
      </c>
      <c r="I171" s="92" t="str">
        <f t="shared" si="90"/>
        <v/>
      </c>
      <c r="J171" s="93" t="str">
        <f t="shared" si="90"/>
        <v/>
      </c>
      <c r="K171" s="92" t="str">
        <f t="shared" si="90"/>
        <v/>
      </c>
      <c r="L171" s="93" t="str">
        <f t="shared" si="90"/>
        <v/>
      </c>
      <c r="M171" s="92" t="str">
        <f t="shared" si="90"/>
        <v/>
      </c>
      <c r="N171" s="94" t="str">
        <f t="shared" si="90"/>
        <v/>
      </c>
    </row>
    <row r="172" spans="1:14" s="354" customFormat="1" ht="13">
      <c r="A172" s="62" t="s">
        <v>112</v>
      </c>
      <c r="B172" s="63" t="str">
        <f>IF(B$170=0,"",B166/B$170)</f>
        <v/>
      </c>
      <c r="C172" s="64" t="str">
        <f aca="true" t="shared" si="91" ref="C172:N172">IF(C$170=0,"",C166/C$170)</f>
        <v/>
      </c>
      <c r="D172" s="65" t="str">
        <f t="shared" si="91"/>
        <v/>
      </c>
      <c r="E172" s="64" t="str">
        <f t="shared" si="91"/>
        <v/>
      </c>
      <c r="F172" s="65" t="str">
        <f t="shared" si="91"/>
        <v/>
      </c>
      <c r="G172" s="64" t="str">
        <f t="shared" si="91"/>
        <v/>
      </c>
      <c r="H172" s="65" t="str">
        <f t="shared" si="91"/>
        <v/>
      </c>
      <c r="I172" s="64" t="str">
        <f t="shared" si="91"/>
        <v/>
      </c>
      <c r="J172" s="65" t="str">
        <f t="shared" si="91"/>
        <v/>
      </c>
      <c r="K172" s="64" t="str">
        <f t="shared" si="91"/>
        <v/>
      </c>
      <c r="L172" s="65" t="str">
        <f t="shared" si="91"/>
        <v/>
      </c>
      <c r="M172" s="64" t="str">
        <f t="shared" si="91"/>
        <v/>
      </c>
      <c r="N172" s="66" t="str">
        <f t="shared" si="91"/>
        <v/>
      </c>
    </row>
    <row r="173" spans="1:14" s="354" customFormat="1" ht="13">
      <c r="A173" s="84" t="s">
        <v>105</v>
      </c>
      <c r="B173" s="63" t="str">
        <f aca="true" t="shared" si="92" ref="B173:N173">IF(B$170=0,"",B167/B$170)</f>
        <v/>
      </c>
      <c r="C173" s="64" t="str">
        <f t="shared" si="92"/>
        <v/>
      </c>
      <c r="D173" s="65" t="str">
        <f t="shared" si="92"/>
        <v/>
      </c>
      <c r="E173" s="64" t="str">
        <f t="shared" si="92"/>
        <v/>
      </c>
      <c r="F173" s="65" t="str">
        <f t="shared" si="92"/>
        <v/>
      </c>
      <c r="G173" s="64" t="str">
        <f t="shared" si="92"/>
        <v/>
      </c>
      <c r="H173" s="65" t="str">
        <f t="shared" si="92"/>
        <v/>
      </c>
      <c r="I173" s="64" t="str">
        <f t="shared" si="92"/>
        <v/>
      </c>
      <c r="J173" s="65" t="str">
        <f t="shared" si="92"/>
        <v/>
      </c>
      <c r="K173" s="64" t="str">
        <f t="shared" si="92"/>
        <v/>
      </c>
      <c r="L173" s="65" t="str">
        <f t="shared" si="92"/>
        <v/>
      </c>
      <c r="M173" s="64" t="str">
        <f t="shared" si="92"/>
        <v/>
      </c>
      <c r="N173" s="66" t="str">
        <f t="shared" si="92"/>
        <v/>
      </c>
    </row>
    <row r="174" spans="1:15" s="354" customFormat="1" ht="13">
      <c r="A174" s="222" t="s">
        <v>106</v>
      </c>
      <c r="B174" s="223" t="str">
        <f aca="true" t="shared" si="93" ref="B174:N174">IF(B$170=0,"",B168/B$170)</f>
        <v/>
      </c>
      <c r="C174" s="224" t="str">
        <f t="shared" si="93"/>
        <v/>
      </c>
      <c r="D174" s="225" t="str">
        <f t="shared" si="93"/>
        <v/>
      </c>
      <c r="E174" s="224" t="str">
        <f t="shared" si="93"/>
        <v/>
      </c>
      <c r="F174" s="225" t="str">
        <f t="shared" si="93"/>
        <v/>
      </c>
      <c r="G174" s="224" t="str">
        <f t="shared" si="93"/>
        <v/>
      </c>
      <c r="H174" s="225" t="str">
        <f t="shared" si="93"/>
        <v/>
      </c>
      <c r="I174" s="224" t="str">
        <f t="shared" si="93"/>
        <v/>
      </c>
      <c r="J174" s="225" t="str">
        <f t="shared" si="93"/>
        <v/>
      </c>
      <c r="K174" s="224" t="str">
        <f t="shared" si="93"/>
        <v/>
      </c>
      <c r="L174" s="225" t="str">
        <f t="shared" si="93"/>
        <v/>
      </c>
      <c r="M174" s="224" t="str">
        <f t="shared" si="93"/>
        <v/>
      </c>
      <c r="N174" s="226" t="str">
        <f t="shared" si="93"/>
        <v/>
      </c>
      <c r="O174" s="262"/>
    </row>
    <row r="175" spans="1:14" s="354" customFormat="1" ht="12.75" thickBot="1">
      <c r="A175" s="85" t="s">
        <v>243</v>
      </c>
      <c r="B175" s="267" t="str">
        <f aca="true" t="shared" si="94" ref="B175:N175">IF(B$170=0,"",B169/B$170)</f>
        <v/>
      </c>
      <c r="C175" s="268" t="str">
        <f t="shared" si="94"/>
        <v/>
      </c>
      <c r="D175" s="269" t="str">
        <f t="shared" si="94"/>
        <v/>
      </c>
      <c r="E175" s="268" t="str">
        <f t="shared" si="94"/>
        <v/>
      </c>
      <c r="F175" s="269" t="str">
        <f t="shared" si="94"/>
        <v/>
      </c>
      <c r="G175" s="268" t="str">
        <f t="shared" si="94"/>
        <v/>
      </c>
      <c r="H175" s="269" t="str">
        <f t="shared" si="94"/>
        <v/>
      </c>
      <c r="I175" s="268" t="str">
        <f t="shared" si="94"/>
        <v/>
      </c>
      <c r="J175" s="269" t="str">
        <f t="shared" si="94"/>
        <v/>
      </c>
      <c r="K175" s="268" t="str">
        <f t="shared" si="94"/>
        <v/>
      </c>
      <c r="L175" s="269" t="str">
        <f t="shared" si="94"/>
        <v/>
      </c>
      <c r="M175" s="268" t="str">
        <f t="shared" si="94"/>
        <v/>
      </c>
      <c r="N175" s="270" t="str">
        <f t="shared" si="94"/>
        <v/>
      </c>
    </row>
    <row r="176" spans="1:14" s="354" customFormat="1" ht="14" thickBot="1" thickTop="1">
      <c r="A176" s="230" t="s">
        <v>228</v>
      </c>
      <c r="B176" s="231">
        <f>SUMPRODUCT(B166:B169,B150:B153)</f>
        <v>0</v>
      </c>
      <c r="C176" s="232">
        <f>SUMPRODUCT(C166:C169,B150:B153)</f>
        <v>0</v>
      </c>
      <c r="D176" s="232">
        <f>SUMPRODUCT(D166:D169,B150:B153)</f>
        <v>0</v>
      </c>
      <c r="E176" s="232">
        <f>SUMPRODUCT(E166:E169,B150:B153)</f>
        <v>0</v>
      </c>
      <c r="F176" s="232">
        <f>SUMPRODUCT(F166:F169,B150:B153)</f>
        <v>0</v>
      </c>
      <c r="G176" s="232">
        <f>SUMPRODUCT(G166:G169,B150:B153)</f>
        <v>0</v>
      </c>
      <c r="H176" s="232">
        <f>SUMPRODUCT(H166:H169,B150:B153)</f>
        <v>0</v>
      </c>
      <c r="I176" s="232">
        <f>SUMPRODUCT(I166:I169,B150:B153)</f>
        <v>0</v>
      </c>
      <c r="J176" s="232">
        <f>SUMPRODUCT(J166:J169,B150:B153)</f>
        <v>0</v>
      </c>
      <c r="K176" s="232">
        <f>SUMPRODUCT(K166:K169,B150:B153)</f>
        <v>0</v>
      </c>
      <c r="L176" s="232">
        <f>SUMPRODUCT(L166:L169,B150:B153)</f>
        <v>0</v>
      </c>
      <c r="M176" s="232">
        <f>SUMPRODUCT(M166:M169,B150:B153)</f>
        <v>0</v>
      </c>
      <c r="N176" s="233">
        <f>SUM(B176:M176)</f>
        <v>0</v>
      </c>
    </row>
    <row r="177" ht="40" customHeight="1" thickBot="1"/>
    <row r="178" spans="1:14" s="354" customFormat="1" ht="15.5">
      <c r="A178" s="254" t="s">
        <v>242</v>
      </c>
      <c r="B178" s="255"/>
      <c r="C178" s="255"/>
      <c r="D178" s="255"/>
      <c r="E178" s="255"/>
      <c r="F178" s="255"/>
      <c r="G178" s="255"/>
      <c r="H178" s="255"/>
      <c r="I178" s="255"/>
      <c r="J178" s="255"/>
      <c r="K178" s="255"/>
      <c r="L178" s="255"/>
      <c r="M178" s="255"/>
      <c r="N178" s="256"/>
    </row>
    <row r="179" spans="1:14" s="354" customFormat="1" ht="12.75" thickBot="1">
      <c r="A179" s="319" t="s">
        <v>339</v>
      </c>
      <c r="B179" s="59"/>
      <c r="C179" s="59"/>
      <c r="D179" s="59"/>
      <c r="E179" s="59"/>
      <c r="F179" s="59"/>
      <c r="G179" s="59"/>
      <c r="H179" s="59"/>
      <c r="I179" s="59"/>
      <c r="J179" s="59"/>
      <c r="K179" s="59"/>
      <c r="L179" s="59"/>
      <c r="M179" s="59"/>
      <c r="N179" s="257"/>
    </row>
    <row r="180" spans="1:14" s="354" customFormat="1" ht="16" thickBot="1">
      <c r="A180" s="60" t="s">
        <v>5</v>
      </c>
      <c r="B180" s="124">
        <f>'J-Cost_East'!K186/SUM($B$190:$M$190)</f>
        <v>0</v>
      </c>
      <c r="C180" s="59"/>
      <c r="D180" s="59" t="s">
        <v>1</v>
      </c>
      <c r="E180" s="59"/>
      <c r="F180" s="59"/>
      <c r="G180" s="59"/>
      <c r="H180" s="59"/>
      <c r="I180" s="59"/>
      <c r="J180" s="59"/>
      <c r="K180" s="59"/>
      <c r="L180" s="59"/>
      <c r="M180" s="59"/>
      <c r="N180" s="257"/>
    </row>
    <row r="181" spans="1:14" s="354" customFormat="1" ht="15.5">
      <c r="A181" s="60"/>
      <c r="B181" s="58"/>
      <c r="C181" s="59"/>
      <c r="D181" s="59"/>
      <c r="E181" s="59"/>
      <c r="F181" s="59"/>
      <c r="G181" s="59"/>
      <c r="H181" s="59"/>
      <c r="I181" s="59"/>
      <c r="J181" s="59"/>
      <c r="K181" s="59"/>
      <c r="L181" s="59"/>
      <c r="M181" s="59"/>
      <c r="N181" s="257"/>
    </row>
    <row r="182" spans="1:14" s="354" customFormat="1" ht="16" thickBot="1">
      <c r="A182" s="57" t="s">
        <v>118</v>
      </c>
      <c r="B182" s="58"/>
      <c r="C182" s="59"/>
      <c r="D182" s="59"/>
      <c r="E182" s="59"/>
      <c r="F182" s="59"/>
      <c r="G182" s="59"/>
      <c r="H182" s="59"/>
      <c r="I182" s="59"/>
      <c r="J182" s="59"/>
      <c r="K182" s="59"/>
      <c r="L182" s="59"/>
      <c r="M182" s="59"/>
      <c r="N182" s="257"/>
    </row>
    <row r="183" spans="1:14" s="354" customFormat="1" ht="12.75" thickBot="1">
      <c r="A183" s="60" t="s">
        <v>99</v>
      </c>
      <c r="B183" s="240">
        <v>0</v>
      </c>
      <c r="C183" s="59"/>
      <c r="D183" s="59"/>
      <c r="E183" s="59"/>
      <c r="F183" s="59"/>
      <c r="G183" s="59"/>
      <c r="H183" s="59"/>
      <c r="I183" s="59"/>
      <c r="J183" s="59"/>
      <c r="K183" s="59"/>
      <c r="L183" s="59"/>
      <c r="M183" s="59"/>
      <c r="N183" s="257"/>
    </row>
    <row r="184" spans="1:14" s="354" customFormat="1" ht="12.75" thickBot="1">
      <c r="A184" s="60" t="s">
        <v>115</v>
      </c>
      <c r="B184" s="240">
        <v>0</v>
      </c>
      <c r="C184" s="59"/>
      <c r="D184" s="59"/>
      <c r="E184" s="59"/>
      <c r="F184" s="59"/>
      <c r="G184" s="59"/>
      <c r="H184" s="59"/>
      <c r="I184" s="59"/>
      <c r="J184" s="59"/>
      <c r="K184" s="59"/>
      <c r="L184" s="59"/>
      <c r="M184" s="59"/>
      <c r="N184" s="257"/>
    </row>
    <row r="185" spans="1:14" s="354" customFormat="1" ht="12.75" thickBot="1">
      <c r="A185" s="60" t="s">
        <v>6</v>
      </c>
      <c r="B185" s="241">
        <v>0</v>
      </c>
      <c r="C185" s="59"/>
      <c r="D185" s="59"/>
      <c r="E185" s="59"/>
      <c r="F185" s="59"/>
      <c r="G185" s="59"/>
      <c r="H185" s="59"/>
      <c r="I185" s="59"/>
      <c r="J185" s="59"/>
      <c r="K185" s="59"/>
      <c r="L185" s="59"/>
      <c r="M185" s="59"/>
      <c r="N185" s="257"/>
    </row>
    <row r="186" spans="1:14" s="354" customFormat="1" ht="12.75" thickBot="1">
      <c r="A186" s="60" t="s">
        <v>226</v>
      </c>
      <c r="B186" s="241">
        <v>0</v>
      </c>
      <c r="C186" s="59"/>
      <c r="D186" s="59"/>
      <c r="E186" s="59"/>
      <c r="F186" s="59"/>
      <c r="G186" s="59"/>
      <c r="H186" s="59"/>
      <c r="I186" s="59"/>
      <c r="J186" s="59"/>
      <c r="K186" s="59"/>
      <c r="L186" s="59"/>
      <c r="M186" s="59"/>
      <c r="N186" s="257"/>
    </row>
    <row r="187" spans="1:14" s="354" customFormat="1" ht="13" thickBot="1">
      <c r="A187" s="258"/>
      <c r="B187" s="360">
        <v>45474</v>
      </c>
      <c r="C187" s="361">
        <f>EOMONTH(B187,0)+1</f>
        <v>45505</v>
      </c>
      <c r="D187" s="361">
        <f aca="true" t="shared" si="95" ref="D187:M187">EOMONTH(C187,0)+1</f>
        <v>45536</v>
      </c>
      <c r="E187" s="361">
        <f t="shared" si="95"/>
        <v>45566</v>
      </c>
      <c r="F187" s="361">
        <f t="shared" si="95"/>
        <v>45597</v>
      </c>
      <c r="G187" s="361">
        <f t="shared" si="95"/>
        <v>45627</v>
      </c>
      <c r="H187" s="361">
        <f t="shared" si="95"/>
        <v>45658</v>
      </c>
      <c r="I187" s="361">
        <f t="shared" si="95"/>
        <v>45689</v>
      </c>
      <c r="J187" s="361">
        <f t="shared" si="95"/>
        <v>45717</v>
      </c>
      <c r="K187" s="361">
        <f t="shared" si="95"/>
        <v>45748</v>
      </c>
      <c r="L187" s="361">
        <f t="shared" si="95"/>
        <v>45778</v>
      </c>
      <c r="M187" s="361">
        <f t="shared" si="95"/>
        <v>45809</v>
      </c>
      <c r="N187" s="257"/>
    </row>
    <row r="188" spans="1:14" s="354" customFormat="1" ht="26">
      <c r="A188" s="99" t="s">
        <v>1</v>
      </c>
      <c r="B188" s="359" t="str">
        <f>"Month - "&amp;COLUMNS($B187:B187)&amp;", 
"&amp;TEXT(B187,"mmm yyyy")</f>
        <v>Month - 1, 
Jul 2024</v>
      </c>
      <c r="C188" s="359" t="str">
        <f>"Month - "&amp;COLUMNS($B187:C187)&amp;", 
"&amp;TEXT(C187,"mmm yyyy")</f>
        <v>Month - 2, 
Aug 2024</v>
      </c>
      <c r="D188" s="359" t="str">
        <f>"Month - "&amp;COLUMNS($B187:D187)&amp;", 
"&amp;TEXT(D187,"mmm yyyy")</f>
        <v>Month - 3, 
Sep 2024</v>
      </c>
      <c r="E188" s="359" t="str">
        <f>"Month - "&amp;COLUMNS($B187:E187)&amp;", 
"&amp;TEXT(E187,"mmm yyyy")</f>
        <v>Month - 4, 
Oct 2024</v>
      </c>
      <c r="F188" s="359" t="str">
        <f>"Month - "&amp;COLUMNS($B187:F187)&amp;", 
"&amp;TEXT(F187,"mmm yyyy")</f>
        <v>Month - 5, 
Nov 2024</v>
      </c>
      <c r="G188" s="359" t="str">
        <f>"Month - "&amp;COLUMNS($B187:G187)&amp;", 
"&amp;TEXT(G187,"mmm yyyy")</f>
        <v>Month - 6, 
Dec 2024</v>
      </c>
      <c r="H188" s="359" t="str">
        <f>"Month - "&amp;COLUMNS($B187:H187)&amp;", 
"&amp;TEXT(H187,"mmm yyyy")</f>
        <v>Month - 7, 
Jan 2025</v>
      </c>
      <c r="I188" s="359" t="str">
        <f>"Month - "&amp;COLUMNS($B187:I187)&amp;", 
"&amp;TEXT(I187,"mmm yyyy")</f>
        <v>Month - 8, 
Feb 2025</v>
      </c>
      <c r="J188" s="359" t="str">
        <f>"Month - "&amp;COLUMNS($B187:J187)&amp;", 
"&amp;TEXT(J187,"mmm yyyy")</f>
        <v>Month - 9, 
Mar 2025</v>
      </c>
      <c r="K188" s="359" t="str">
        <f>"Month - "&amp;COLUMNS($B187:K187)&amp;", 
"&amp;TEXT(K187,"mmm yyyy")</f>
        <v>Month - 10, 
Apr 2025</v>
      </c>
      <c r="L188" s="359" t="str">
        <f>"Month - "&amp;COLUMNS($B187:L187)&amp;", 
"&amp;TEXT(L187,"mmm yyyy")</f>
        <v>Month - 11, 
May 2025</v>
      </c>
      <c r="M188" s="359" t="str">
        <f>"Month - "&amp;COLUMNS($B187:M187)&amp;", 
"&amp;TEXT(M187,"mmm yyyy")</f>
        <v>Month - 12, 
Jun 2025</v>
      </c>
      <c r="N188" s="61" t="s">
        <v>8</v>
      </c>
    </row>
    <row r="189" spans="1:14" s="354" customFormat="1" ht="13">
      <c r="A189" s="62" t="s">
        <v>108</v>
      </c>
      <c r="B189" s="100">
        <f aca="true" t="shared" si="96" ref="B189:M189">B156</f>
        <v>0.0014467654179763922</v>
      </c>
      <c r="C189" s="64">
        <f t="shared" si="96"/>
        <v>0.0014467654179763922</v>
      </c>
      <c r="D189" s="64">
        <f t="shared" si="96"/>
        <v>0.0014467654179763922</v>
      </c>
      <c r="E189" s="64">
        <f t="shared" si="96"/>
        <v>0.0014467654179763922</v>
      </c>
      <c r="F189" s="64">
        <f t="shared" si="96"/>
        <v>0.0014467654179763922</v>
      </c>
      <c r="G189" s="64">
        <f t="shared" si="96"/>
        <v>0.0014467654179763922</v>
      </c>
      <c r="H189" s="64">
        <f t="shared" si="96"/>
        <v>0.0014467654179763922</v>
      </c>
      <c r="I189" s="64">
        <f t="shared" si="96"/>
        <v>0.0014467654179763922</v>
      </c>
      <c r="J189" s="64">
        <f t="shared" si="96"/>
        <v>0.0014467654179763922</v>
      </c>
      <c r="K189" s="64">
        <f t="shared" si="96"/>
        <v>0.0014467654179763922</v>
      </c>
      <c r="L189" s="64">
        <f t="shared" si="96"/>
        <v>0.0014467654179763922</v>
      </c>
      <c r="M189" s="64">
        <f t="shared" si="96"/>
        <v>0.0014467654179763922</v>
      </c>
      <c r="N189" s="101">
        <f>AVERAGE(B189:M189)</f>
        <v>0.0014467654179763922</v>
      </c>
    </row>
    <row r="190" spans="1:14" s="354" customFormat="1" ht="13">
      <c r="A190" s="83" t="s">
        <v>100</v>
      </c>
      <c r="B190" s="67">
        <f>M157*(1+B189)</f>
        <v>1796647.2766653455</v>
      </c>
      <c r="C190" s="68">
        <f>B190*(1+C189)</f>
        <v>1799246.6038135265</v>
      </c>
      <c r="D190" s="68">
        <f aca="true" t="shared" si="97" ref="D190">C190*(1+D189)</f>
        <v>1801849.6915783354</v>
      </c>
      <c r="E190" s="68">
        <f aca="true" t="shared" si="98" ref="E190">D190*(1+E189)</f>
        <v>1804456.5454005024</v>
      </c>
      <c r="F190" s="68">
        <f aca="true" t="shared" si="99" ref="F190">E190*(1+F189)</f>
        <v>1807067.170728629</v>
      </c>
      <c r="G190" s="68">
        <f aca="true" t="shared" si="100" ref="G190">F190*(1+G189)</f>
        <v>1809681.5730191995</v>
      </c>
      <c r="H190" s="68">
        <f aca="true" t="shared" si="101" ref="H190">G190*(1+H189)</f>
        <v>1812299.7577365928</v>
      </c>
      <c r="I190" s="68">
        <f aca="true" t="shared" si="102" ref="I190">H190*(1+I189)</f>
        <v>1814921.730353093</v>
      </c>
      <c r="J190" s="68">
        <f aca="true" t="shared" si="103" ref="J190">I190*(1+J189)</f>
        <v>1817547.4963489017</v>
      </c>
      <c r="K190" s="68">
        <f aca="true" t="shared" si="104" ref="K190">J190*(1+K189)</f>
        <v>1820177.0612121488</v>
      </c>
      <c r="L190" s="68">
        <f aca="true" t="shared" si="105" ref="L190">K190*(1+L189)</f>
        <v>1822810.4304389043</v>
      </c>
      <c r="M190" s="68">
        <f aca="true" t="shared" si="106" ref="M190">L190*(1+M189)</f>
        <v>1825447.60953319</v>
      </c>
      <c r="N190" s="70">
        <f>AVERAGE(B190:M190)</f>
        <v>1811012.7455690308</v>
      </c>
    </row>
    <row r="191" spans="1:14" s="354" customFormat="1" ht="12.75" thickBot="1">
      <c r="A191" s="102" t="s">
        <v>9</v>
      </c>
      <c r="B191" s="104">
        <f>$B$180</f>
        <v>0</v>
      </c>
      <c r="C191" s="72">
        <f aca="true" t="shared" si="107" ref="C191:M191">$B$180</f>
        <v>0</v>
      </c>
      <c r="D191" s="72">
        <f t="shared" si="107"/>
        <v>0</v>
      </c>
      <c r="E191" s="72">
        <f t="shared" si="107"/>
        <v>0</v>
      </c>
      <c r="F191" s="72">
        <f t="shared" si="107"/>
        <v>0</v>
      </c>
      <c r="G191" s="72">
        <f t="shared" si="107"/>
        <v>0</v>
      </c>
      <c r="H191" s="72">
        <f t="shared" si="107"/>
        <v>0</v>
      </c>
      <c r="I191" s="72">
        <f t="shared" si="107"/>
        <v>0</v>
      </c>
      <c r="J191" s="73">
        <f t="shared" si="107"/>
        <v>0</v>
      </c>
      <c r="K191" s="104">
        <f t="shared" si="107"/>
        <v>0</v>
      </c>
      <c r="L191" s="72">
        <f t="shared" si="107"/>
        <v>0</v>
      </c>
      <c r="M191" s="73">
        <f t="shared" si="107"/>
        <v>0</v>
      </c>
      <c r="N191" s="74">
        <f>$B$81</f>
        <v>0</v>
      </c>
    </row>
    <row r="192" spans="1:14" s="354" customFormat="1" ht="14" thickBot="1" thickTop="1">
      <c r="A192" s="103" t="s">
        <v>10</v>
      </c>
      <c r="B192" s="75">
        <f aca="true" t="shared" si="108" ref="B192:M192">B190*B191</f>
        <v>0</v>
      </c>
      <c r="C192" s="76">
        <f t="shared" si="108"/>
        <v>0</v>
      </c>
      <c r="D192" s="77">
        <f t="shared" si="108"/>
        <v>0</v>
      </c>
      <c r="E192" s="76">
        <f t="shared" si="108"/>
        <v>0</v>
      </c>
      <c r="F192" s="77">
        <f t="shared" si="108"/>
        <v>0</v>
      </c>
      <c r="G192" s="76">
        <f t="shared" si="108"/>
        <v>0</v>
      </c>
      <c r="H192" s="77">
        <f t="shared" si="108"/>
        <v>0</v>
      </c>
      <c r="I192" s="76">
        <f t="shared" si="108"/>
        <v>0</v>
      </c>
      <c r="J192" s="77">
        <f t="shared" si="108"/>
        <v>0</v>
      </c>
      <c r="K192" s="76">
        <f t="shared" si="108"/>
        <v>0</v>
      </c>
      <c r="L192" s="77">
        <f t="shared" si="108"/>
        <v>0</v>
      </c>
      <c r="M192" s="76">
        <f t="shared" si="108"/>
        <v>0</v>
      </c>
      <c r="N192" s="253">
        <f>SUM(B192:M192)</f>
        <v>0</v>
      </c>
    </row>
    <row r="193" spans="1:14" ht="15.5">
      <c r="A193" s="259"/>
      <c r="B193" s="97"/>
      <c r="C193" s="97"/>
      <c r="D193" s="97"/>
      <c r="E193" s="97"/>
      <c r="F193" s="97"/>
      <c r="G193" s="125"/>
      <c r="H193" s="97"/>
      <c r="I193" s="125"/>
      <c r="J193" s="126"/>
      <c r="K193" s="127"/>
      <c r="L193" s="128"/>
      <c r="M193" s="58"/>
      <c r="N193" s="260"/>
    </row>
    <row r="194" spans="1:14" s="354" customFormat="1" ht="13">
      <c r="A194" s="78" t="s">
        <v>119</v>
      </c>
      <c r="B194" s="79"/>
      <c r="C194" s="79"/>
      <c r="D194" s="79"/>
      <c r="E194" s="79"/>
      <c r="F194" s="79"/>
      <c r="G194" s="79"/>
      <c r="H194" s="79"/>
      <c r="I194" s="79"/>
      <c r="J194" s="79"/>
      <c r="K194" s="79"/>
      <c r="L194" s="79"/>
      <c r="M194" s="79"/>
      <c r="N194" s="260"/>
    </row>
    <row r="195" spans="1:14" s="354" customFormat="1" ht="12.75" thickBot="1">
      <c r="A195" s="80"/>
      <c r="B195" s="77"/>
      <c r="C195" s="77"/>
      <c r="D195" s="77"/>
      <c r="E195" s="77"/>
      <c r="F195" s="77"/>
      <c r="G195" s="77"/>
      <c r="H195" s="77"/>
      <c r="I195" s="77"/>
      <c r="J195" s="77"/>
      <c r="K195" s="77"/>
      <c r="L195" s="77"/>
      <c r="M195" s="77"/>
      <c r="N195" s="261"/>
    </row>
    <row r="196" spans="1:14" s="354" customFormat="1" ht="27" customHeight="1">
      <c r="A196" s="99" t="s">
        <v>1</v>
      </c>
      <c r="B196" s="359" t="str">
        <f>"Month - "&amp;COLUMNS($B195:B195)&amp;", 
"&amp;TEXT(B187,"mmm yyyy")</f>
        <v>Month - 1, 
Jul 2024</v>
      </c>
      <c r="C196" s="359" t="str">
        <f>"Month - "&amp;COLUMNS($B195:C195)&amp;", 
"&amp;TEXT(C187,"mmm yyyy")</f>
        <v>Month - 2, 
Aug 2024</v>
      </c>
      <c r="D196" s="359" t="str">
        <f>"Month - "&amp;COLUMNS($B195:D195)&amp;", 
"&amp;TEXT(D187,"mmm yyyy")</f>
        <v>Month - 3, 
Sep 2024</v>
      </c>
      <c r="E196" s="359" t="str">
        <f>"Month - "&amp;COLUMNS($B195:E195)&amp;", 
"&amp;TEXT(E187,"mmm yyyy")</f>
        <v>Month - 4, 
Oct 2024</v>
      </c>
      <c r="F196" s="359" t="str">
        <f>"Month - "&amp;COLUMNS($B195:F195)&amp;", 
"&amp;TEXT(F187,"mmm yyyy")</f>
        <v>Month - 5, 
Nov 2024</v>
      </c>
      <c r="G196" s="359" t="str">
        <f>"Month - "&amp;COLUMNS($B195:G195)&amp;", 
"&amp;TEXT(G187,"mmm yyyy")</f>
        <v>Month - 6, 
Dec 2024</v>
      </c>
      <c r="H196" s="359" t="str">
        <f>"Month - "&amp;COLUMNS($B195:H195)&amp;", 
"&amp;TEXT(H187,"mmm yyyy")</f>
        <v>Month - 7, 
Jan 2025</v>
      </c>
      <c r="I196" s="359" t="str">
        <f>"Month - "&amp;COLUMNS($B195:I195)&amp;", 
"&amp;TEXT(I187,"mmm yyyy")</f>
        <v>Month - 8, 
Feb 2025</v>
      </c>
      <c r="J196" s="359" t="str">
        <f>"Month - "&amp;COLUMNS($B195:J195)&amp;", 
"&amp;TEXT(J187,"mmm yyyy")</f>
        <v>Month - 9, 
Mar 2025</v>
      </c>
      <c r="K196" s="359" t="str">
        <f>"Month - "&amp;COLUMNS($B195:K195)&amp;", 
"&amp;TEXT(K187,"mmm yyyy")</f>
        <v>Month - 10, 
Apr 2025</v>
      </c>
      <c r="L196" s="359" t="str">
        <f>"Month - "&amp;COLUMNS($B195:L195)&amp;", 
"&amp;TEXT(L187,"mmm yyyy")</f>
        <v>Month - 11, 
May 2025</v>
      </c>
      <c r="M196" s="359" t="str">
        <f>"Month - "&amp;COLUMNS($B195:M195)&amp;", 
"&amp;TEXT(M187,"mmm yyyy")</f>
        <v>Month - 12, 
Jun 2025</v>
      </c>
      <c r="N196" s="61" t="s">
        <v>11</v>
      </c>
    </row>
    <row r="197" spans="1:14" s="354" customFormat="1" ht="14" customHeight="1">
      <c r="A197" s="90" t="s">
        <v>110</v>
      </c>
      <c r="B197" s="356"/>
      <c r="C197" s="357"/>
      <c r="D197" s="357"/>
      <c r="E197" s="357"/>
      <c r="F197" s="357"/>
      <c r="G197" s="357"/>
      <c r="H197" s="357"/>
      <c r="I197" s="357"/>
      <c r="J197" s="358"/>
      <c r="K197" s="357"/>
      <c r="L197" s="357"/>
      <c r="M197" s="357"/>
      <c r="N197" s="96" t="str">
        <f>_xlfn.IFERROR(AVERAGE(B197:M197),"")</f>
        <v/>
      </c>
    </row>
    <row r="198" spans="1:14" s="354" customFormat="1" ht="12.75" thickBot="1">
      <c r="A198" s="263" t="s">
        <v>101</v>
      </c>
      <c r="B198" s="264">
        <f>B190*B$197</f>
        <v>0</v>
      </c>
      <c r="C198" s="265">
        <f aca="true" t="shared" si="109" ref="C198:M198">C190*C$197</f>
        <v>0</v>
      </c>
      <c r="D198" s="265">
        <f t="shared" si="109"/>
        <v>0</v>
      </c>
      <c r="E198" s="265">
        <f t="shared" si="109"/>
        <v>0</v>
      </c>
      <c r="F198" s="265">
        <f t="shared" si="109"/>
        <v>0</v>
      </c>
      <c r="G198" s="265">
        <f t="shared" si="109"/>
        <v>0</v>
      </c>
      <c r="H198" s="265">
        <f t="shared" si="109"/>
        <v>0</v>
      </c>
      <c r="I198" s="265">
        <f t="shared" si="109"/>
        <v>0</v>
      </c>
      <c r="J198" s="265">
        <f t="shared" si="109"/>
        <v>0</v>
      </c>
      <c r="K198" s="265">
        <f t="shared" si="109"/>
        <v>0</v>
      </c>
      <c r="L198" s="265">
        <f t="shared" si="109"/>
        <v>0</v>
      </c>
      <c r="M198" s="265">
        <f t="shared" si="109"/>
        <v>0</v>
      </c>
      <c r="N198" s="266">
        <f>AVERAGE(B198:M198)</f>
        <v>0</v>
      </c>
    </row>
    <row r="199" spans="1:14" s="354" customFormat="1" ht="13">
      <c r="A199" s="82" t="s">
        <v>109</v>
      </c>
      <c r="B199" s="355"/>
      <c r="C199" s="355"/>
      <c r="D199" s="355"/>
      <c r="E199" s="355"/>
      <c r="F199" s="355"/>
      <c r="G199" s="355"/>
      <c r="H199" s="355"/>
      <c r="I199" s="355"/>
      <c r="J199" s="355"/>
      <c r="K199" s="355"/>
      <c r="L199" s="355"/>
      <c r="M199" s="355"/>
      <c r="N199" s="130">
        <f>SUM(B199:M199)</f>
        <v>0</v>
      </c>
    </row>
    <row r="200" spans="1:14" s="354" customFormat="1" ht="13">
      <c r="A200" s="84" t="s">
        <v>102</v>
      </c>
      <c r="B200" s="234"/>
      <c r="C200" s="235"/>
      <c r="D200" s="236"/>
      <c r="E200" s="235"/>
      <c r="F200" s="236"/>
      <c r="G200" s="235"/>
      <c r="H200" s="236"/>
      <c r="I200" s="235"/>
      <c r="J200" s="236"/>
      <c r="K200" s="235"/>
      <c r="L200" s="236"/>
      <c r="M200" s="235"/>
      <c r="N200" s="130">
        <f>SUM(B200:M200)</f>
        <v>0</v>
      </c>
    </row>
    <row r="201" spans="1:14" s="354" customFormat="1" ht="13">
      <c r="A201" s="222" t="s">
        <v>103</v>
      </c>
      <c r="B201" s="234"/>
      <c r="C201" s="235"/>
      <c r="D201" s="236"/>
      <c r="E201" s="235"/>
      <c r="F201" s="236"/>
      <c r="G201" s="235"/>
      <c r="H201" s="236"/>
      <c r="I201" s="235"/>
      <c r="J201" s="236"/>
      <c r="K201" s="235"/>
      <c r="L201" s="236"/>
      <c r="M201" s="235"/>
      <c r="N201" s="130">
        <f>SUM(B201:M201)</f>
        <v>0</v>
      </c>
    </row>
    <row r="202" spans="1:14" s="354" customFormat="1" ht="12.75" thickBot="1">
      <c r="A202" s="85" t="s">
        <v>227</v>
      </c>
      <c r="B202" s="237"/>
      <c r="C202" s="238"/>
      <c r="D202" s="239"/>
      <c r="E202" s="238"/>
      <c r="F202" s="239"/>
      <c r="G202" s="238"/>
      <c r="H202" s="239"/>
      <c r="I202" s="238"/>
      <c r="J202" s="239"/>
      <c r="K202" s="238"/>
      <c r="L202" s="239"/>
      <c r="M202" s="238"/>
      <c r="N202" s="130">
        <f>SUM(B202:M202)</f>
        <v>0</v>
      </c>
    </row>
    <row r="203" spans="1:14" s="354" customFormat="1" ht="12.75" thickTop="1">
      <c r="A203" s="81" t="s">
        <v>104</v>
      </c>
      <c r="B203" s="86">
        <f aca="true" t="shared" si="110" ref="B203:N203">SUM(B199:B202)</f>
        <v>0</v>
      </c>
      <c r="C203" s="87">
        <f t="shared" si="110"/>
        <v>0</v>
      </c>
      <c r="D203" s="88">
        <f t="shared" si="110"/>
        <v>0</v>
      </c>
      <c r="E203" s="87">
        <f t="shared" si="110"/>
        <v>0</v>
      </c>
      <c r="F203" s="88">
        <f t="shared" si="110"/>
        <v>0</v>
      </c>
      <c r="G203" s="87">
        <f t="shared" si="110"/>
        <v>0</v>
      </c>
      <c r="H203" s="88">
        <f t="shared" si="110"/>
        <v>0</v>
      </c>
      <c r="I203" s="87">
        <f t="shared" si="110"/>
        <v>0</v>
      </c>
      <c r="J203" s="88">
        <f t="shared" si="110"/>
        <v>0</v>
      </c>
      <c r="K203" s="87">
        <f t="shared" si="110"/>
        <v>0</v>
      </c>
      <c r="L203" s="88">
        <f t="shared" si="110"/>
        <v>0</v>
      </c>
      <c r="M203" s="87">
        <f t="shared" si="110"/>
        <v>0</v>
      </c>
      <c r="N203" s="89">
        <f t="shared" si="110"/>
        <v>0</v>
      </c>
    </row>
    <row r="204" spans="1:14" ht="12.75">
      <c r="A204" s="90" t="s">
        <v>12</v>
      </c>
      <c r="B204" s="91" t="str">
        <f>IF(B198=0,"",B203/B198)</f>
        <v/>
      </c>
      <c r="C204" s="92" t="str">
        <f aca="true" t="shared" si="111" ref="C204:N204">IF(C198=0,"",C203/C198)</f>
        <v/>
      </c>
      <c r="D204" s="93" t="str">
        <f t="shared" si="111"/>
        <v/>
      </c>
      <c r="E204" s="92" t="str">
        <f t="shared" si="111"/>
        <v/>
      </c>
      <c r="F204" s="93" t="str">
        <f t="shared" si="111"/>
        <v/>
      </c>
      <c r="G204" s="92" t="str">
        <f t="shared" si="111"/>
        <v/>
      </c>
      <c r="H204" s="93" t="str">
        <f t="shared" si="111"/>
        <v/>
      </c>
      <c r="I204" s="92" t="str">
        <f t="shared" si="111"/>
        <v/>
      </c>
      <c r="J204" s="93" t="str">
        <f t="shared" si="111"/>
        <v/>
      </c>
      <c r="K204" s="92" t="str">
        <f t="shared" si="111"/>
        <v/>
      </c>
      <c r="L204" s="93" t="str">
        <f t="shared" si="111"/>
        <v/>
      </c>
      <c r="M204" s="92" t="str">
        <f t="shared" si="111"/>
        <v/>
      </c>
      <c r="N204" s="94" t="str">
        <f t="shared" si="111"/>
        <v/>
      </c>
    </row>
    <row r="205" spans="1:14" ht="12.75">
      <c r="A205" s="62" t="s">
        <v>112</v>
      </c>
      <c r="B205" s="63" t="str">
        <f>IF(B$203=0,"",B199/B$203)</f>
        <v/>
      </c>
      <c r="C205" s="64" t="str">
        <f aca="true" t="shared" si="112" ref="C205:N205">IF(C$203=0,"",C199/C$203)</f>
        <v/>
      </c>
      <c r="D205" s="65" t="str">
        <f t="shared" si="112"/>
        <v/>
      </c>
      <c r="E205" s="64" t="str">
        <f t="shared" si="112"/>
        <v/>
      </c>
      <c r="F205" s="65" t="str">
        <f t="shared" si="112"/>
        <v/>
      </c>
      <c r="G205" s="64" t="str">
        <f t="shared" si="112"/>
        <v/>
      </c>
      <c r="H205" s="65" t="str">
        <f t="shared" si="112"/>
        <v/>
      </c>
      <c r="I205" s="64" t="str">
        <f t="shared" si="112"/>
        <v/>
      </c>
      <c r="J205" s="65" t="str">
        <f t="shared" si="112"/>
        <v/>
      </c>
      <c r="K205" s="64" t="str">
        <f t="shared" si="112"/>
        <v/>
      </c>
      <c r="L205" s="65" t="str">
        <f t="shared" si="112"/>
        <v/>
      </c>
      <c r="M205" s="64" t="str">
        <f t="shared" si="112"/>
        <v/>
      </c>
      <c r="N205" s="66" t="str">
        <f t="shared" si="112"/>
        <v/>
      </c>
    </row>
    <row r="206" spans="1:14" ht="12.75">
      <c r="A206" s="84" t="s">
        <v>105</v>
      </c>
      <c r="B206" s="63" t="str">
        <f aca="true" t="shared" si="113" ref="B206:N206">IF(B$203=0,"",B200/B$203)</f>
        <v/>
      </c>
      <c r="C206" s="64" t="str">
        <f t="shared" si="113"/>
        <v/>
      </c>
      <c r="D206" s="65" t="str">
        <f t="shared" si="113"/>
        <v/>
      </c>
      <c r="E206" s="64" t="str">
        <f t="shared" si="113"/>
        <v/>
      </c>
      <c r="F206" s="65" t="str">
        <f t="shared" si="113"/>
        <v/>
      </c>
      <c r="G206" s="64" t="str">
        <f t="shared" si="113"/>
        <v/>
      </c>
      <c r="H206" s="65" t="str">
        <f t="shared" si="113"/>
        <v/>
      </c>
      <c r="I206" s="64" t="str">
        <f t="shared" si="113"/>
        <v/>
      </c>
      <c r="J206" s="65" t="str">
        <f t="shared" si="113"/>
        <v/>
      </c>
      <c r="K206" s="64" t="str">
        <f t="shared" si="113"/>
        <v/>
      </c>
      <c r="L206" s="65" t="str">
        <f t="shared" si="113"/>
        <v/>
      </c>
      <c r="M206" s="64" t="str">
        <f t="shared" si="113"/>
        <v/>
      </c>
      <c r="N206" s="66" t="str">
        <f t="shared" si="113"/>
        <v/>
      </c>
    </row>
    <row r="207" spans="1:14" ht="12.75">
      <c r="A207" s="222" t="s">
        <v>106</v>
      </c>
      <c r="B207" s="223" t="str">
        <f aca="true" t="shared" si="114" ref="B207:N207">IF(B$203=0,"",B201/B$203)</f>
        <v/>
      </c>
      <c r="C207" s="224" t="str">
        <f t="shared" si="114"/>
        <v/>
      </c>
      <c r="D207" s="225" t="str">
        <f t="shared" si="114"/>
        <v/>
      </c>
      <c r="E207" s="224" t="str">
        <f t="shared" si="114"/>
        <v/>
      </c>
      <c r="F207" s="225" t="str">
        <f t="shared" si="114"/>
        <v/>
      </c>
      <c r="G207" s="224" t="str">
        <f t="shared" si="114"/>
        <v/>
      </c>
      <c r="H207" s="225" t="str">
        <f t="shared" si="114"/>
        <v/>
      </c>
      <c r="I207" s="224" t="str">
        <f t="shared" si="114"/>
        <v/>
      </c>
      <c r="J207" s="225" t="str">
        <f t="shared" si="114"/>
        <v/>
      </c>
      <c r="K207" s="224" t="str">
        <f t="shared" si="114"/>
        <v/>
      </c>
      <c r="L207" s="225" t="str">
        <f t="shared" si="114"/>
        <v/>
      </c>
      <c r="M207" s="224" t="str">
        <f t="shared" si="114"/>
        <v/>
      </c>
      <c r="N207" s="226" t="str">
        <f t="shared" si="114"/>
        <v/>
      </c>
    </row>
    <row r="208" spans="1:14" ht="14" thickBot="1">
      <c r="A208" s="85" t="s">
        <v>243</v>
      </c>
      <c r="B208" s="267" t="str">
        <f aca="true" t="shared" si="115" ref="B208:N208">IF(B$203=0,"",B202/B$203)</f>
        <v/>
      </c>
      <c r="C208" s="268" t="str">
        <f t="shared" si="115"/>
        <v/>
      </c>
      <c r="D208" s="269" t="str">
        <f t="shared" si="115"/>
        <v/>
      </c>
      <c r="E208" s="268" t="str">
        <f t="shared" si="115"/>
        <v/>
      </c>
      <c r="F208" s="269" t="str">
        <f t="shared" si="115"/>
        <v/>
      </c>
      <c r="G208" s="268" t="str">
        <f t="shared" si="115"/>
        <v/>
      </c>
      <c r="H208" s="269" t="str">
        <f t="shared" si="115"/>
        <v/>
      </c>
      <c r="I208" s="268" t="str">
        <f t="shared" si="115"/>
        <v/>
      </c>
      <c r="J208" s="269" t="str">
        <f t="shared" si="115"/>
        <v/>
      </c>
      <c r="K208" s="268" t="str">
        <f t="shared" si="115"/>
        <v/>
      </c>
      <c r="L208" s="269" t="str">
        <f t="shared" si="115"/>
        <v/>
      </c>
      <c r="M208" s="268" t="str">
        <f t="shared" si="115"/>
        <v/>
      </c>
      <c r="N208" s="270" t="str">
        <f t="shared" si="115"/>
        <v/>
      </c>
    </row>
    <row r="209" spans="1:14" ht="14.5" thickBot="1" thickTop="1">
      <c r="A209" s="230" t="s">
        <v>228</v>
      </c>
      <c r="B209" s="231">
        <f>SUMPRODUCT(B199:B202,B183:B186)</f>
        <v>0</v>
      </c>
      <c r="C209" s="232">
        <f>SUMPRODUCT(C199:C202,B183:B186)</f>
        <v>0</v>
      </c>
      <c r="D209" s="232">
        <f>SUMPRODUCT(D199:D202,B183:B186)</f>
        <v>0</v>
      </c>
      <c r="E209" s="232">
        <f>SUMPRODUCT(E199:E202,B183:B186)</f>
        <v>0</v>
      </c>
      <c r="F209" s="232">
        <f>SUMPRODUCT(F199:F202,B183:B186)</f>
        <v>0</v>
      </c>
      <c r="G209" s="232">
        <f>SUMPRODUCT(G199:G202,B183:B186)</f>
        <v>0</v>
      </c>
      <c r="H209" s="232">
        <f>SUMPRODUCT(H199:H202,B183:B186)</f>
        <v>0</v>
      </c>
      <c r="I209" s="232">
        <f>SUMPRODUCT(I199:I202,B183:B186)</f>
        <v>0</v>
      </c>
      <c r="J209" s="232">
        <f>SUMPRODUCT(J199:J202,B183:B186)</f>
        <v>0</v>
      </c>
      <c r="K209" s="232">
        <f>SUMPRODUCT(K199:K202,B183:B186)</f>
        <v>0</v>
      </c>
      <c r="L209" s="232">
        <f>SUMPRODUCT(L199:L202,B183:B186)</f>
        <v>0</v>
      </c>
      <c r="M209" s="232">
        <f>SUMPRODUCT(M199:M202,B183:B186)</f>
        <v>0</v>
      </c>
      <c r="N209" s="233">
        <f>SUM(B209:M209)</f>
        <v>0</v>
      </c>
    </row>
  </sheetData>
  <sheetProtection algorithmName="SHA-512" hashValue="b7bWAAsgFS5vMy89K76MrjNSN6Csy8sErBCMa2pDATz1TCx5uBuJOAdm4GtykoJ2tBle9kPhUG25nQano1p8ww==" saltValue="a3Fiw249rdsSu9qtl3EIqg==" spinCount="100000" sheet="1" objects="1" scenarios="1"/>
  <mergeCells count="6">
    <mergeCell ref="A8:B8"/>
    <mergeCell ref="A7:B7"/>
    <mergeCell ref="A9:B9"/>
    <mergeCell ref="A1:D1"/>
    <mergeCell ref="A2:D2"/>
    <mergeCell ref="A3:D3"/>
  </mergeCells>
  <printOptions/>
  <pageMargins left="0" right="0" top="0.36" bottom="0.45" header="0.21" footer="0.2"/>
  <pageSetup fitToHeight="7" fitToWidth="1" horizontalDpi="1200" verticalDpi="1200" orientation="landscape" paperSize="5" scale="69" r:id="rId1"/>
  <headerFooter alignWithMargins="0">
    <oddFooter>&amp;L&amp;F&amp;RPage &amp;P of &amp;N</oddFooter>
  </headerFooter>
  <rowBreaks count="6" manualBreakCount="6">
    <brk id="44" max="16383" man="1"/>
    <brk id="76" max="16383" man="1"/>
    <brk id="109" max="16383" man="1"/>
    <brk id="143" max="16383" man="1"/>
    <brk id="176" max="16383" man="1"/>
    <brk id="2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X194"/>
  <sheetViews>
    <sheetView showGridLines="0" zoomScale="80" zoomScaleNormal="80" workbookViewId="0" topLeftCell="A1">
      <selection activeCell="A1" sqref="A1:M1"/>
    </sheetView>
  </sheetViews>
  <sheetFormatPr defaultColWidth="9.140625" defaultRowHeight="12.75"/>
  <cols>
    <col min="1" max="1" width="46.140625" style="113" customWidth="1"/>
    <col min="2" max="2" width="1.7109375" style="113" customWidth="1"/>
    <col min="3" max="3" width="15.7109375" style="343" customWidth="1"/>
    <col min="4" max="4" width="1.7109375" style="113" customWidth="1"/>
    <col min="5" max="5" width="15.7109375" style="343" customWidth="1"/>
    <col min="6" max="6" width="1.7109375" style="113" customWidth="1"/>
    <col min="7" max="7" width="15.7109375" style="343" customWidth="1"/>
    <col min="8" max="8" width="1.7109375" style="113" customWidth="1"/>
    <col min="9" max="9" width="15.7109375" style="343" customWidth="1"/>
    <col min="10" max="10" width="1.7109375" style="113" customWidth="1"/>
    <col min="11" max="11" width="15.7109375" style="113" customWidth="1"/>
    <col min="12" max="12" width="1.7109375" style="113" customWidth="1"/>
    <col min="13" max="13" width="15.7109375" style="344" customWidth="1"/>
    <col min="14" max="14" width="8.8515625" style="332" customWidth="1"/>
    <col min="15" max="15" width="14.421875" style="345" customWidth="1"/>
    <col min="16" max="16" width="8.7109375" style="113" customWidth="1"/>
    <col min="17" max="17" width="12.421875" style="113" bestFit="1" customWidth="1"/>
    <col min="18" max="18" width="18.00390625" style="113" bestFit="1" customWidth="1"/>
    <col min="19" max="16384" width="8.7109375" style="113" customWidth="1"/>
  </cols>
  <sheetData>
    <row r="1" spans="1:15" ht="21.75" customHeight="1">
      <c r="A1" s="391" t="s">
        <v>334</v>
      </c>
      <c r="B1" s="392"/>
      <c r="C1" s="392"/>
      <c r="D1" s="392"/>
      <c r="E1" s="392"/>
      <c r="F1" s="392"/>
      <c r="G1" s="392"/>
      <c r="H1" s="392"/>
      <c r="I1" s="392"/>
      <c r="J1" s="392"/>
      <c r="K1" s="392"/>
      <c r="L1" s="392"/>
      <c r="M1" s="392"/>
      <c r="O1" s="113"/>
    </row>
    <row r="2" spans="1:24" s="334" customFormat="1" ht="14">
      <c r="A2" s="131" t="str">
        <f>"CONTRACTOR: "&amp;'Contractor Info &amp; Instructions'!$B$3</f>
        <v xml:space="preserve">CONTRACTOR: </v>
      </c>
      <c r="B2" s="393"/>
      <c r="C2" s="393"/>
      <c r="D2" s="393"/>
      <c r="E2" s="393"/>
      <c r="F2" s="393"/>
      <c r="G2" s="393"/>
      <c r="H2" s="132"/>
      <c r="I2" s="133"/>
      <c r="J2" s="133"/>
      <c r="K2" s="133"/>
      <c r="L2" s="133"/>
      <c r="M2" s="133"/>
      <c r="N2" s="333"/>
      <c r="O2" s="113"/>
      <c r="P2" s="113"/>
      <c r="Q2" s="113"/>
      <c r="R2" s="113"/>
      <c r="S2" s="113"/>
      <c r="T2" s="113"/>
      <c r="U2" s="113"/>
      <c r="V2" s="113"/>
      <c r="W2" s="113"/>
      <c r="X2" s="113"/>
    </row>
    <row r="3" spans="2:24" s="334" customFormat="1" ht="14">
      <c r="B3" s="394" t="s">
        <v>353</v>
      </c>
      <c r="C3" s="392"/>
      <c r="D3" s="392"/>
      <c r="E3" s="392"/>
      <c r="F3" s="392"/>
      <c r="G3" s="392"/>
      <c r="H3" s="392"/>
      <c r="I3" s="392"/>
      <c r="J3" s="392"/>
      <c r="K3" s="392"/>
      <c r="L3" s="392"/>
      <c r="M3" s="392"/>
      <c r="N3" s="335"/>
      <c r="O3" s="113"/>
      <c r="P3" s="113"/>
      <c r="Q3" s="113"/>
      <c r="R3" s="113"/>
      <c r="S3" s="113"/>
      <c r="T3" s="113"/>
      <c r="U3" s="113"/>
      <c r="V3" s="113"/>
      <c r="W3" s="113"/>
      <c r="X3" s="113"/>
    </row>
    <row r="4" spans="1:15" ht="12.75">
      <c r="A4" s="134"/>
      <c r="B4" s="136"/>
      <c r="C4" s="137"/>
      <c r="D4" s="136"/>
      <c r="E4" s="137"/>
      <c r="F4" s="134"/>
      <c r="G4" s="138"/>
      <c r="H4" s="136"/>
      <c r="I4" s="137"/>
      <c r="J4" s="134"/>
      <c r="K4" s="134"/>
      <c r="L4" s="134"/>
      <c r="M4" s="139"/>
      <c r="O4" s="113"/>
    </row>
    <row r="5" spans="1:15" ht="12.75" customHeight="1">
      <c r="A5" s="140" t="s">
        <v>18</v>
      </c>
      <c r="B5" s="136"/>
      <c r="C5" s="139" t="s">
        <v>19</v>
      </c>
      <c r="D5" s="141"/>
      <c r="E5" s="139" t="s">
        <v>19</v>
      </c>
      <c r="F5" s="141"/>
      <c r="G5" s="139" t="s">
        <v>19</v>
      </c>
      <c r="H5" s="141"/>
      <c r="I5" s="139" t="s">
        <v>20</v>
      </c>
      <c r="J5" s="134"/>
      <c r="K5" s="139" t="s">
        <v>20</v>
      </c>
      <c r="L5" s="134"/>
      <c r="M5" s="139"/>
      <c r="O5" s="113"/>
    </row>
    <row r="6" spans="1:15" ht="13.5" customHeight="1">
      <c r="A6" s="142"/>
      <c r="B6" s="143"/>
      <c r="C6" s="141" t="s">
        <v>15</v>
      </c>
      <c r="D6" s="144"/>
      <c r="E6" s="141" t="s">
        <v>16</v>
      </c>
      <c r="F6" s="144"/>
      <c r="G6" s="141" t="s">
        <v>17</v>
      </c>
      <c r="H6" s="144"/>
      <c r="I6" s="141" t="s">
        <v>15</v>
      </c>
      <c r="J6" s="142"/>
      <c r="K6" s="141" t="s">
        <v>16</v>
      </c>
      <c r="L6" s="142"/>
      <c r="M6" s="145" t="s">
        <v>21</v>
      </c>
      <c r="O6" s="113"/>
    </row>
    <row r="7" spans="1:15" ht="13.5" customHeight="1">
      <c r="A7" s="146" t="s">
        <v>22</v>
      </c>
      <c r="B7" s="147"/>
      <c r="C7" s="148"/>
      <c r="D7" s="149"/>
      <c r="E7" s="148"/>
      <c r="F7" s="150"/>
      <c r="G7" s="148"/>
      <c r="H7" s="149"/>
      <c r="I7" s="148"/>
      <c r="J7" s="150"/>
      <c r="K7" s="150"/>
      <c r="L7" s="150"/>
      <c r="M7" s="148"/>
      <c r="O7" s="113"/>
    </row>
    <row r="8" spans="1:15" ht="18.75" customHeight="1">
      <c r="A8" s="151" t="s">
        <v>223</v>
      </c>
      <c r="B8" s="152"/>
      <c r="C8" s="153"/>
      <c r="D8" s="152"/>
      <c r="E8" s="153"/>
      <c r="F8" s="152"/>
      <c r="G8" s="153"/>
      <c r="H8" s="152"/>
      <c r="I8" s="153"/>
      <c r="J8" s="152"/>
      <c r="K8" s="152"/>
      <c r="L8" s="152"/>
      <c r="M8" s="154"/>
      <c r="O8" s="113"/>
    </row>
    <row r="9" spans="1:15" ht="12.75">
      <c r="A9" s="155" t="s">
        <v>213</v>
      </c>
      <c r="B9" s="152"/>
      <c r="C9" s="153"/>
      <c r="D9" s="152"/>
      <c r="E9" s="153"/>
      <c r="F9" s="152"/>
      <c r="G9" s="153"/>
      <c r="H9" s="152"/>
      <c r="I9" s="153"/>
      <c r="J9" s="152"/>
      <c r="K9" s="152"/>
      <c r="L9" s="152"/>
      <c r="M9" s="154"/>
      <c r="O9" s="113"/>
    </row>
    <row r="10" spans="1:15" ht="12.75">
      <c r="A10" s="274" t="s">
        <v>212</v>
      </c>
      <c r="B10" s="152"/>
      <c r="C10" s="248">
        <v>0</v>
      </c>
      <c r="D10" s="157"/>
      <c r="E10" s="248">
        <v>0</v>
      </c>
      <c r="F10" s="157"/>
      <c r="G10" s="248">
        <v>0</v>
      </c>
      <c r="H10" s="158"/>
      <c r="I10" s="248">
        <v>0</v>
      </c>
      <c r="J10" s="159"/>
      <c r="K10" s="248">
        <v>0</v>
      </c>
      <c r="L10" s="152"/>
      <c r="M10" s="160">
        <f>SUM(C10:K10)</f>
        <v>0</v>
      </c>
      <c r="O10" s="113"/>
    </row>
    <row r="11" spans="1:15" ht="12.75">
      <c r="A11" s="274" t="s">
        <v>24</v>
      </c>
      <c r="B11" s="152"/>
      <c r="C11" s="249">
        <v>0</v>
      </c>
      <c r="D11" s="161"/>
      <c r="E11" s="249">
        <v>0</v>
      </c>
      <c r="F11" s="161"/>
      <c r="G11" s="249">
        <v>0</v>
      </c>
      <c r="H11" s="161"/>
      <c r="I11" s="249">
        <v>0</v>
      </c>
      <c r="J11" s="161"/>
      <c r="K11" s="249">
        <v>0</v>
      </c>
      <c r="L11" s="159"/>
      <c r="M11" s="160">
        <f>SUM(C11:K11)</f>
        <v>0</v>
      </c>
      <c r="O11" s="113"/>
    </row>
    <row r="12" spans="1:15" ht="12.75">
      <c r="A12" s="274" t="s">
        <v>25</v>
      </c>
      <c r="B12" s="152"/>
      <c r="C12" s="249">
        <v>0</v>
      </c>
      <c r="D12" s="161"/>
      <c r="E12" s="249">
        <v>0</v>
      </c>
      <c r="F12" s="161"/>
      <c r="G12" s="249">
        <v>0</v>
      </c>
      <c r="H12" s="161"/>
      <c r="I12" s="249">
        <v>0</v>
      </c>
      <c r="J12" s="161"/>
      <c r="K12" s="249">
        <v>0</v>
      </c>
      <c r="L12" s="161"/>
      <c r="M12" s="160">
        <f>SUM(C12:K12)</f>
        <v>0</v>
      </c>
      <c r="O12" s="113"/>
    </row>
    <row r="13" spans="1:15" ht="12.75">
      <c r="A13" s="274" t="s">
        <v>26</v>
      </c>
      <c r="B13" s="152"/>
      <c r="C13" s="249">
        <v>0</v>
      </c>
      <c r="D13" s="161"/>
      <c r="E13" s="249">
        <v>0</v>
      </c>
      <c r="F13" s="161"/>
      <c r="G13" s="249">
        <v>0</v>
      </c>
      <c r="H13" s="161"/>
      <c r="I13" s="249">
        <v>0</v>
      </c>
      <c r="J13" s="161"/>
      <c r="K13" s="249">
        <v>0</v>
      </c>
      <c r="L13" s="161"/>
      <c r="M13" s="160">
        <f>SUM(C13:K13)</f>
        <v>0</v>
      </c>
      <c r="O13" s="113"/>
    </row>
    <row r="14" spans="1:24" s="131" customFormat="1" ht="12.75">
      <c r="A14" s="271" t="s">
        <v>214</v>
      </c>
      <c r="B14" s="162"/>
      <c r="C14" s="160">
        <f>SUM(C10:C13)</f>
        <v>0</v>
      </c>
      <c r="D14" s="108"/>
      <c r="E14" s="160">
        <f>SUM(E10:E13)</f>
        <v>0</v>
      </c>
      <c r="F14" s="108"/>
      <c r="G14" s="160">
        <f>SUM(G10:G13)</f>
        <v>0</v>
      </c>
      <c r="H14" s="108"/>
      <c r="I14" s="160">
        <f>SUM(I10:I13)</f>
        <v>0</v>
      </c>
      <c r="J14" s="108"/>
      <c r="K14" s="160">
        <f>SUM(K10:K13)</f>
        <v>0</v>
      </c>
      <c r="L14" s="108"/>
      <c r="M14" s="160">
        <f>SUM(M10:M13)</f>
        <v>0</v>
      </c>
      <c r="N14" s="336"/>
      <c r="O14" s="113"/>
      <c r="P14" s="113"/>
      <c r="Q14" s="113"/>
      <c r="R14" s="113"/>
      <c r="S14" s="113"/>
      <c r="T14" s="113"/>
      <c r="U14" s="113"/>
      <c r="V14" s="113"/>
      <c r="W14" s="113"/>
      <c r="X14" s="113"/>
    </row>
    <row r="15" spans="1:15" ht="12.75">
      <c r="A15" s="281"/>
      <c r="B15" s="152"/>
      <c r="C15" s="161"/>
      <c r="D15" s="161"/>
      <c r="E15" s="161"/>
      <c r="F15" s="161"/>
      <c r="G15" s="161"/>
      <c r="H15" s="161"/>
      <c r="I15" s="161"/>
      <c r="J15" s="161"/>
      <c r="K15" s="161"/>
      <c r="L15" s="161"/>
      <c r="M15" s="108"/>
      <c r="O15" s="113"/>
    </row>
    <row r="16" spans="1:15" ht="12.75">
      <c r="A16" s="271" t="s">
        <v>215</v>
      </c>
      <c r="B16" s="152"/>
      <c r="C16" s="161"/>
      <c r="D16" s="161"/>
      <c r="E16" s="161"/>
      <c r="F16" s="161"/>
      <c r="G16" s="161"/>
      <c r="H16" s="161"/>
      <c r="I16" s="161"/>
      <c r="J16" s="161"/>
      <c r="K16" s="161"/>
      <c r="L16" s="161"/>
      <c r="M16" s="108"/>
      <c r="O16" s="113"/>
    </row>
    <row r="17" spans="1:15" ht="12.75">
      <c r="A17" s="274" t="s">
        <v>212</v>
      </c>
      <c r="B17" s="152"/>
      <c r="C17" s="248">
        <v>0</v>
      </c>
      <c r="D17" s="157"/>
      <c r="E17" s="248">
        <v>0</v>
      </c>
      <c r="F17" s="157"/>
      <c r="G17" s="248">
        <v>0</v>
      </c>
      <c r="H17" s="158"/>
      <c r="I17" s="248">
        <v>0</v>
      </c>
      <c r="J17" s="159"/>
      <c r="K17" s="248">
        <v>0</v>
      </c>
      <c r="L17" s="152"/>
      <c r="M17" s="160">
        <f>SUM(C17:K17)</f>
        <v>0</v>
      </c>
      <c r="O17" s="113"/>
    </row>
    <row r="18" spans="1:15" ht="12.75">
      <c r="A18" s="274" t="s">
        <v>24</v>
      </c>
      <c r="B18" s="152"/>
      <c r="C18" s="249">
        <v>0</v>
      </c>
      <c r="D18" s="161"/>
      <c r="E18" s="249">
        <v>0</v>
      </c>
      <c r="F18" s="161"/>
      <c r="G18" s="249">
        <v>0</v>
      </c>
      <c r="H18" s="161"/>
      <c r="I18" s="249">
        <v>0</v>
      </c>
      <c r="J18" s="161"/>
      <c r="K18" s="249">
        <v>0</v>
      </c>
      <c r="L18" s="159"/>
      <c r="M18" s="160">
        <f>SUM(C18:K18)</f>
        <v>0</v>
      </c>
      <c r="O18" s="113"/>
    </row>
    <row r="19" spans="1:15" ht="12.75">
      <c r="A19" s="274" t="s">
        <v>25</v>
      </c>
      <c r="B19" s="152"/>
      <c r="C19" s="249">
        <v>0</v>
      </c>
      <c r="D19" s="161"/>
      <c r="E19" s="249">
        <v>0</v>
      </c>
      <c r="F19" s="161"/>
      <c r="G19" s="249">
        <v>0</v>
      </c>
      <c r="H19" s="161"/>
      <c r="I19" s="249">
        <v>0</v>
      </c>
      <c r="J19" s="161"/>
      <c r="K19" s="249">
        <v>0</v>
      </c>
      <c r="L19" s="161"/>
      <c r="M19" s="160">
        <f>SUM(C19:K19)</f>
        <v>0</v>
      </c>
      <c r="O19" s="113"/>
    </row>
    <row r="20" spans="1:15" ht="12.75">
      <c r="A20" s="274" t="s">
        <v>26</v>
      </c>
      <c r="B20" s="152"/>
      <c r="C20" s="249">
        <v>0</v>
      </c>
      <c r="D20" s="161"/>
      <c r="E20" s="249">
        <v>0</v>
      </c>
      <c r="F20" s="161"/>
      <c r="G20" s="249">
        <v>0</v>
      </c>
      <c r="H20" s="161"/>
      <c r="I20" s="249">
        <v>0</v>
      </c>
      <c r="J20" s="161"/>
      <c r="K20" s="249">
        <v>0</v>
      </c>
      <c r="L20" s="161"/>
      <c r="M20" s="160">
        <f>SUM(C20:K20)</f>
        <v>0</v>
      </c>
      <c r="O20" s="113"/>
    </row>
    <row r="21" spans="1:15" ht="12.75">
      <c r="A21" s="271" t="s">
        <v>216</v>
      </c>
      <c r="B21" s="152"/>
      <c r="C21" s="160">
        <f>SUM(C17:C20)</f>
        <v>0</v>
      </c>
      <c r="D21" s="108"/>
      <c r="E21" s="160">
        <f>SUM(E17:E20)</f>
        <v>0</v>
      </c>
      <c r="F21" s="108"/>
      <c r="G21" s="160">
        <f>SUM(G17:G20)</f>
        <v>0</v>
      </c>
      <c r="H21" s="108"/>
      <c r="I21" s="160">
        <f>SUM(I17:I20)</f>
        <v>0</v>
      </c>
      <c r="J21" s="108"/>
      <c r="K21" s="160">
        <f>SUM(K17:K20)</f>
        <v>0</v>
      </c>
      <c r="L21" s="108"/>
      <c r="M21" s="160">
        <f>SUM(M17:M20)</f>
        <v>0</v>
      </c>
      <c r="O21" s="113"/>
    </row>
    <row r="22" spans="1:15" ht="12.75">
      <c r="A22" s="281"/>
      <c r="B22" s="152"/>
      <c r="C22" s="161"/>
      <c r="D22" s="161"/>
      <c r="E22" s="161"/>
      <c r="F22" s="161"/>
      <c r="G22" s="161"/>
      <c r="H22" s="161"/>
      <c r="I22" s="161"/>
      <c r="J22" s="161"/>
      <c r="K22" s="161"/>
      <c r="L22" s="161"/>
      <c r="M22" s="108"/>
      <c r="O22" s="113"/>
    </row>
    <row r="23" spans="1:15" ht="12.75">
      <c r="A23" s="271" t="s">
        <v>217</v>
      </c>
      <c r="B23" s="152"/>
      <c r="C23" s="161"/>
      <c r="D23" s="161"/>
      <c r="E23" s="161"/>
      <c r="F23" s="161"/>
      <c r="G23" s="161"/>
      <c r="H23" s="161"/>
      <c r="I23" s="161"/>
      <c r="J23" s="161"/>
      <c r="K23" s="161"/>
      <c r="L23" s="161"/>
      <c r="M23" s="108"/>
      <c r="O23" s="113"/>
    </row>
    <row r="24" spans="1:15" ht="12.75">
      <c r="A24" s="274" t="s">
        <v>212</v>
      </c>
      <c r="B24" s="152"/>
      <c r="C24" s="248">
        <v>0</v>
      </c>
      <c r="D24" s="157"/>
      <c r="E24" s="248">
        <v>0</v>
      </c>
      <c r="F24" s="157"/>
      <c r="G24" s="248">
        <v>0</v>
      </c>
      <c r="H24" s="158"/>
      <c r="I24" s="248">
        <v>0</v>
      </c>
      <c r="J24" s="159"/>
      <c r="K24" s="248">
        <v>0</v>
      </c>
      <c r="L24" s="152"/>
      <c r="M24" s="160">
        <f>SUM(C24:K24)</f>
        <v>0</v>
      </c>
      <c r="O24" s="113"/>
    </row>
    <row r="25" spans="1:15" ht="12.75">
      <c r="A25" s="274" t="s">
        <v>24</v>
      </c>
      <c r="B25" s="152"/>
      <c r="C25" s="249">
        <v>0</v>
      </c>
      <c r="D25" s="161"/>
      <c r="E25" s="249">
        <v>0</v>
      </c>
      <c r="F25" s="161"/>
      <c r="G25" s="249">
        <v>0</v>
      </c>
      <c r="H25" s="161"/>
      <c r="I25" s="249">
        <v>0</v>
      </c>
      <c r="J25" s="161"/>
      <c r="K25" s="249">
        <v>0</v>
      </c>
      <c r="L25" s="159"/>
      <c r="M25" s="160">
        <f>SUM(C25:K25)</f>
        <v>0</v>
      </c>
      <c r="O25" s="113"/>
    </row>
    <row r="26" spans="1:15" ht="12.75">
      <c r="A26" s="274" t="s">
        <v>25</v>
      </c>
      <c r="B26" s="152"/>
      <c r="C26" s="249">
        <v>0</v>
      </c>
      <c r="D26" s="161"/>
      <c r="E26" s="249">
        <v>0</v>
      </c>
      <c r="F26" s="161"/>
      <c r="G26" s="249">
        <v>0</v>
      </c>
      <c r="H26" s="161"/>
      <c r="I26" s="249">
        <v>0</v>
      </c>
      <c r="J26" s="161"/>
      <c r="K26" s="249">
        <v>0</v>
      </c>
      <c r="L26" s="161"/>
      <c r="M26" s="160">
        <f>SUM(C26:K26)</f>
        <v>0</v>
      </c>
      <c r="O26" s="113"/>
    </row>
    <row r="27" spans="1:15" ht="12.75">
      <c r="A27" s="274" t="s">
        <v>26</v>
      </c>
      <c r="B27" s="152"/>
      <c r="C27" s="249">
        <v>0</v>
      </c>
      <c r="D27" s="161"/>
      <c r="E27" s="249">
        <v>0</v>
      </c>
      <c r="F27" s="161"/>
      <c r="G27" s="249">
        <v>0</v>
      </c>
      <c r="H27" s="161"/>
      <c r="I27" s="249">
        <v>0</v>
      </c>
      <c r="J27" s="161"/>
      <c r="K27" s="249">
        <v>0</v>
      </c>
      <c r="L27" s="161"/>
      <c r="M27" s="160">
        <f>SUM(C27:K27)</f>
        <v>0</v>
      </c>
      <c r="O27" s="113"/>
    </row>
    <row r="28" spans="1:15" ht="12.75">
      <c r="A28" s="271" t="s">
        <v>218</v>
      </c>
      <c r="B28" s="152"/>
      <c r="C28" s="160">
        <f>SUM(C24:C27)</f>
        <v>0</v>
      </c>
      <c r="D28" s="108"/>
      <c r="E28" s="160">
        <f>SUM(E24:E27)</f>
        <v>0</v>
      </c>
      <c r="F28" s="108"/>
      <c r="G28" s="160">
        <f>SUM(G24:G27)</f>
        <v>0</v>
      </c>
      <c r="H28" s="108"/>
      <c r="I28" s="160">
        <f>SUM(I24:I27)</f>
        <v>0</v>
      </c>
      <c r="J28" s="108"/>
      <c r="K28" s="160">
        <f>SUM(K24:K27)</f>
        <v>0</v>
      </c>
      <c r="L28" s="108"/>
      <c r="M28" s="160">
        <f>SUM(M24:M27)</f>
        <v>0</v>
      </c>
      <c r="O28" s="113"/>
    </row>
    <row r="29" spans="1:15" ht="12.75">
      <c r="A29" s="281"/>
      <c r="B29" s="152"/>
      <c r="C29" s="161"/>
      <c r="D29" s="161"/>
      <c r="E29" s="161"/>
      <c r="F29" s="161"/>
      <c r="G29" s="161"/>
      <c r="H29" s="161"/>
      <c r="I29" s="161"/>
      <c r="J29" s="161"/>
      <c r="K29" s="161"/>
      <c r="L29" s="161"/>
      <c r="M29" s="108"/>
      <c r="O29" s="113"/>
    </row>
    <row r="30" spans="1:15" ht="12.75">
      <c r="A30" s="271" t="s">
        <v>219</v>
      </c>
      <c r="B30" s="152"/>
      <c r="C30" s="161"/>
      <c r="D30" s="161"/>
      <c r="E30" s="161"/>
      <c r="F30" s="161"/>
      <c r="G30" s="161"/>
      <c r="H30" s="161"/>
      <c r="I30" s="161"/>
      <c r="J30" s="161"/>
      <c r="K30" s="161"/>
      <c r="L30" s="161"/>
      <c r="M30" s="108"/>
      <c r="O30" s="113"/>
    </row>
    <row r="31" spans="1:15" ht="12.75">
      <c r="A31" s="274" t="s">
        <v>212</v>
      </c>
      <c r="B31" s="152"/>
      <c r="C31" s="248">
        <v>0</v>
      </c>
      <c r="D31" s="157"/>
      <c r="E31" s="248">
        <v>0</v>
      </c>
      <c r="F31" s="157"/>
      <c r="G31" s="248">
        <v>0</v>
      </c>
      <c r="H31" s="158"/>
      <c r="I31" s="248">
        <v>0</v>
      </c>
      <c r="J31" s="159"/>
      <c r="K31" s="248">
        <v>0</v>
      </c>
      <c r="L31" s="152"/>
      <c r="M31" s="160">
        <f>SUM(C31:K31)</f>
        <v>0</v>
      </c>
      <c r="O31" s="113"/>
    </row>
    <row r="32" spans="1:15" ht="12.75">
      <c r="A32" s="274" t="s">
        <v>24</v>
      </c>
      <c r="B32" s="152"/>
      <c r="C32" s="249">
        <v>0</v>
      </c>
      <c r="D32" s="161"/>
      <c r="E32" s="249">
        <v>0</v>
      </c>
      <c r="F32" s="161"/>
      <c r="G32" s="249">
        <v>0</v>
      </c>
      <c r="H32" s="161"/>
      <c r="I32" s="249">
        <v>0</v>
      </c>
      <c r="J32" s="161"/>
      <c r="K32" s="249">
        <v>0</v>
      </c>
      <c r="L32" s="159"/>
      <c r="M32" s="160">
        <f>SUM(C32:K32)</f>
        <v>0</v>
      </c>
      <c r="O32" s="113"/>
    </row>
    <row r="33" spans="1:15" ht="12.75">
      <c r="A33" s="274" t="s">
        <v>25</v>
      </c>
      <c r="B33" s="152"/>
      <c r="C33" s="249">
        <v>0</v>
      </c>
      <c r="D33" s="161"/>
      <c r="E33" s="249">
        <v>0</v>
      </c>
      <c r="F33" s="161"/>
      <c r="G33" s="249">
        <v>0</v>
      </c>
      <c r="H33" s="161"/>
      <c r="I33" s="249">
        <v>0</v>
      </c>
      <c r="J33" s="161"/>
      <c r="K33" s="249">
        <v>0</v>
      </c>
      <c r="L33" s="161"/>
      <c r="M33" s="160">
        <f>SUM(C33:K33)</f>
        <v>0</v>
      </c>
      <c r="O33" s="113"/>
    </row>
    <row r="34" spans="1:15" ht="12.75">
      <c r="A34" s="274" t="s">
        <v>26</v>
      </c>
      <c r="B34" s="152"/>
      <c r="C34" s="249">
        <v>0</v>
      </c>
      <c r="D34" s="161"/>
      <c r="E34" s="249">
        <v>0</v>
      </c>
      <c r="F34" s="161"/>
      <c r="G34" s="249">
        <v>0</v>
      </c>
      <c r="H34" s="161"/>
      <c r="I34" s="249">
        <v>0</v>
      </c>
      <c r="J34" s="161"/>
      <c r="K34" s="249">
        <v>0</v>
      </c>
      <c r="L34" s="161"/>
      <c r="M34" s="160">
        <f>SUM(C34:K34)</f>
        <v>0</v>
      </c>
      <c r="O34" s="113"/>
    </row>
    <row r="35" spans="1:15" ht="12.75">
      <c r="A35" s="271" t="s">
        <v>220</v>
      </c>
      <c r="B35" s="152"/>
      <c r="C35" s="160">
        <f>SUM(C31:C34)</f>
        <v>0</v>
      </c>
      <c r="D35" s="108"/>
      <c r="E35" s="160">
        <f>SUM(E31:E34)</f>
        <v>0</v>
      </c>
      <c r="F35" s="108"/>
      <c r="G35" s="160">
        <f>SUM(G31:G34)</f>
        <v>0</v>
      </c>
      <c r="H35" s="108"/>
      <c r="I35" s="160">
        <f>SUM(I31:I34)</f>
        <v>0</v>
      </c>
      <c r="J35" s="108"/>
      <c r="K35" s="160">
        <f>SUM(K31:K34)</f>
        <v>0</v>
      </c>
      <c r="L35" s="108"/>
      <c r="M35" s="160">
        <f>SUM(M31:M34)</f>
        <v>0</v>
      </c>
      <c r="O35" s="113"/>
    </row>
    <row r="36" spans="1:15" ht="12.75">
      <c r="A36" s="281"/>
      <c r="B36" s="152"/>
      <c r="C36" s="161"/>
      <c r="D36" s="161"/>
      <c r="E36" s="161"/>
      <c r="F36" s="161"/>
      <c r="G36" s="161"/>
      <c r="H36" s="161"/>
      <c r="I36" s="161"/>
      <c r="J36" s="161"/>
      <c r="K36" s="161"/>
      <c r="L36" s="161"/>
      <c r="M36" s="108"/>
      <c r="O36" s="113"/>
    </row>
    <row r="37" spans="1:15" ht="12.75">
      <c r="A37" s="271" t="s">
        <v>221</v>
      </c>
      <c r="B37" s="152"/>
      <c r="C37" s="161"/>
      <c r="D37" s="161"/>
      <c r="E37" s="161"/>
      <c r="F37" s="161"/>
      <c r="G37" s="161"/>
      <c r="H37" s="161"/>
      <c r="I37" s="161"/>
      <c r="J37" s="161"/>
      <c r="K37" s="161"/>
      <c r="L37" s="161"/>
      <c r="M37" s="108"/>
      <c r="O37" s="113"/>
    </row>
    <row r="38" spans="1:15" ht="12.75">
      <c r="A38" s="274" t="s">
        <v>212</v>
      </c>
      <c r="B38" s="152"/>
      <c r="C38" s="248">
        <v>0</v>
      </c>
      <c r="D38" s="157"/>
      <c r="E38" s="248">
        <v>0</v>
      </c>
      <c r="F38" s="157"/>
      <c r="G38" s="248">
        <v>0</v>
      </c>
      <c r="H38" s="158"/>
      <c r="I38" s="248">
        <v>0</v>
      </c>
      <c r="J38" s="159"/>
      <c r="K38" s="248">
        <v>0</v>
      </c>
      <c r="L38" s="152"/>
      <c r="M38" s="160">
        <f>SUM(C38:K38)</f>
        <v>0</v>
      </c>
      <c r="O38" s="113"/>
    </row>
    <row r="39" spans="1:15" ht="12.75">
      <c r="A39" s="274" t="s">
        <v>24</v>
      </c>
      <c r="B39" s="152"/>
      <c r="C39" s="249">
        <v>0</v>
      </c>
      <c r="D39" s="161"/>
      <c r="E39" s="249">
        <v>0</v>
      </c>
      <c r="F39" s="161"/>
      <c r="G39" s="249">
        <v>0</v>
      </c>
      <c r="H39" s="161"/>
      <c r="I39" s="249">
        <v>0</v>
      </c>
      <c r="J39" s="161"/>
      <c r="K39" s="249">
        <v>0</v>
      </c>
      <c r="L39" s="159"/>
      <c r="M39" s="160">
        <f>SUM(C39:K39)</f>
        <v>0</v>
      </c>
      <c r="O39" s="113"/>
    </row>
    <row r="40" spans="1:15" ht="12.75">
      <c r="A40" s="274" t="s">
        <v>25</v>
      </c>
      <c r="B40" s="152"/>
      <c r="C40" s="249">
        <v>0</v>
      </c>
      <c r="D40" s="161"/>
      <c r="E40" s="249">
        <v>0</v>
      </c>
      <c r="F40" s="161"/>
      <c r="G40" s="249">
        <v>0</v>
      </c>
      <c r="H40" s="161"/>
      <c r="I40" s="249">
        <v>0</v>
      </c>
      <c r="J40" s="161"/>
      <c r="K40" s="249">
        <v>0</v>
      </c>
      <c r="L40" s="161"/>
      <c r="M40" s="160">
        <f>SUM(C40:K40)</f>
        <v>0</v>
      </c>
      <c r="O40" s="113"/>
    </row>
    <row r="41" spans="1:15" ht="12.75">
      <c r="A41" s="274" t="s">
        <v>26</v>
      </c>
      <c r="B41" s="152"/>
      <c r="C41" s="249">
        <v>0</v>
      </c>
      <c r="D41" s="161"/>
      <c r="E41" s="249">
        <v>0</v>
      </c>
      <c r="F41" s="161"/>
      <c r="G41" s="249">
        <v>0</v>
      </c>
      <c r="H41" s="161"/>
      <c r="I41" s="249">
        <v>0</v>
      </c>
      <c r="J41" s="161"/>
      <c r="K41" s="249">
        <v>0</v>
      </c>
      <c r="L41" s="161"/>
      <c r="M41" s="160">
        <f>SUM(C41:K41)</f>
        <v>0</v>
      </c>
      <c r="O41" s="113"/>
    </row>
    <row r="42" spans="1:15" ht="12.75">
      <c r="A42" s="271" t="s">
        <v>222</v>
      </c>
      <c r="B42" s="152"/>
      <c r="C42" s="160">
        <f>SUM(C38:C41)</f>
        <v>0</v>
      </c>
      <c r="D42" s="108"/>
      <c r="E42" s="160">
        <f>SUM(E38:E41)</f>
        <v>0</v>
      </c>
      <c r="F42" s="108"/>
      <c r="G42" s="160">
        <f>SUM(G38:G41)</f>
        <v>0</v>
      </c>
      <c r="H42" s="108"/>
      <c r="I42" s="160">
        <f>SUM(I38:I41)</f>
        <v>0</v>
      </c>
      <c r="J42" s="108"/>
      <c r="K42" s="160">
        <f>SUM(K38:K41)</f>
        <v>0</v>
      </c>
      <c r="L42" s="108"/>
      <c r="M42" s="160">
        <f>SUM(M38:M41)</f>
        <v>0</v>
      </c>
      <c r="O42" s="113"/>
    </row>
    <row r="43" spans="1:15" ht="12.75">
      <c r="A43" s="281"/>
      <c r="B43" s="152"/>
      <c r="C43" s="161"/>
      <c r="D43" s="161"/>
      <c r="E43" s="161"/>
      <c r="F43" s="161"/>
      <c r="G43" s="161"/>
      <c r="H43" s="161"/>
      <c r="I43" s="161"/>
      <c r="J43" s="161"/>
      <c r="K43" s="161"/>
      <c r="L43" s="161"/>
      <c r="M43" s="108"/>
      <c r="O43" s="113"/>
    </row>
    <row r="44" spans="1:15" ht="12.75">
      <c r="A44" s="271" t="s">
        <v>225</v>
      </c>
      <c r="B44" s="152"/>
      <c r="C44" s="161"/>
      <c r="D44" s="161"/>
      <c r="E44" s="161"/>
      <c r="F44" s="161"/>
      <c r="G44" s="161"/>
      <c r="H44" s="161"/>
      <c r="I44" s="161"/>
      <c r="J44" s="161"/>
      <c r="K44" s="161"/>
      <c r="L44" s="161"/>
      <c r="M44" s="108"/>
      <c r="O44" s="113"/>
    </row>
    <row r="45" spans="1:15" ht="12.75">
      <c r="A45" s="274" t="s">
        <v>212</v>
      </c>
      <c r="B45" s="152"/>
      <c r="C45" s="248">
        <v>0</v>
      </c>
      <c r="D45" s="157"/>
      <c r="E45" s="248">
        <v>0</v>
      </c>
      <c r="F45" s="157"/>
      <c r="G45" s="248">
        <v>0</v>
      </c>
      <c r="H45" s="158"/>
      <c r="I45" s="248">
        <v>0</v>
      </c>
      <c r="J45" s="159"/>
      <c r="K45" s="248">
        <v>0</v>
      </c>
      <c r="L45" s="152"/>
      <c r="M45" s="160">
        <f>SUM(C45:K45)</f>
        <v>0</v>
      </c>
      <c r="O45" s="113"/>
    </row>
    <row r="46" spans="1:15" ht="12.75">
      <c r="A46" s="274" t="s">
        <v>24</v>
      </c>
      <c r="B46" s="152"/>
      <c r="C46" s="249">
        <v>0</v>
      </c>
      <c r="D46" s="161"/>
      <c r="E46" s="249">
        <v>0</v>
      </c>
      <c r="F46" s="161"/>
      <c r="G46" s="249">
        <v>0</v>
      </c>
      <c r="H46" s="161"/>
      <c r="I46" s="249">
        <v>0</v>
      </c>
      <c r="J46" s="161"/>
      <c r="K46" s="249">
        <v>0</v>
      </c>
      <c r="L46" s="159"/>
      <c r="M46" s="160">
        <f>SUM(C46:K46)</f>
        <v>0</v>
      </c>
      <c r="O46" s="113"/>
    </row>
    <row r="47" spans="1:15" ht="12.75">
      <c r="A47" s="274" t="s">
        <v>25</v>
      </c>
      <c r="B47" s="152"/>
      <c r="C47" s="249">
        <v>0</v>
      </c>
      <c r="D47" s="161"/>
      <c r="E47" s="249">
        <v>0</v>
      </c>
      <c r="F47" s="161"/>
      <c r="G47" s="249">
        <v>0</v>
      </c>
      <c r="H47" s="161"/>
      <c r="I47" s="249">
        <v>0</v>
      </c>
      <c r="J47" s="161"/>
      <c r="K47" s="249">
        <v>0</v>
      </c>
      <c r="L47" s="161"/>
      <c r="M47" s="160">
        <f>SUM(C47:K47)</f>
        <v>0</v>
      </c>
      <c r="O47" s="113"/>
    </row>
    <row r="48" spans="1:15" ht="12.75">
      <c r="A48" s="274" t="s">
        <v>26</v>
      </c>
      <c r="B48" s="152"/>
      <c r="C48" s="249">
        <v>0</v>
      </c>
      <c r="D48" s="161"/>
      <c r="E48" s="249">
        <v>0</v>
      </c>
      <c r="F48" s="161"/>
      <c r="G48" s="249">
        <v>0</v>
      </c>
      <c r="H48" s="161"/>
      <c r="I48" s="249">
        <v>0</v>
      </c>
      <c r="J48" s="161"/>
      <c r="K48" s="249">
        <v>0</v>
      </c>
      <c r="L48" s="161"/>
      <c r="M48" s="160">
        <f>SUM(C48:K48)</f>
        <v>0</v>
      </c>
      <c r="O48" s="113"/>
    </row>
    <row r="49" spans="1:15" ht="12.75">
      <c r="A49" s="271" t="s">
        <v>222</v>
      </c>
      <c r="B49" s="152"/>
      <c r="C49" s="160">
        <f>SUM(C45:C48)</f>
        <v>0</v>
      </c>
      <c r="D49" s="108"/>
      <c r="E49" s="160">
        <f>SUM(E45:E48)</f>
        <v>0</v>
      </c>
      <c r="F49" s="108"/>
      <c r="G49" s="160">
        <f>SUM(G45:G48)</f>
        <v>0</v>
      </c>
      <c r="H49" s="108"/>
      <c r="I49" s="160">
        <f>SUM(I45:I48)</f>
        <v>0</v>
      </c>
      <c r="J49" s="108"/>
      <c r="K49" s="160">
        <f>SUM(K45:K48)</f>
        <v>0</v>
      </c>
      <c r="L49" s="108"/>
      <c r="M49" s="160">
        <f>SUM(M45:M48)</f>
        <v>0</v>
      </c>
      <c r="O49" s="113"/>
    </row>
    <row r="50" spans="1:15" ht="12.75">
      <c r="A50" s="281"/>
      <c r="B50" s="152"/>
      <c r="C50" s="161"/>
      <c r="D50" s="161"/>
      <c r="E50" s="161"/>
      <c r="F50" s="161"/>
      <c r="G50" s="161"/>
      <c r="H50" s="161"/>
      <c r="I50" s="161"/>
      <c r="J50" s="161"/>
      <c r="K50" s="161"/>
      <c r="L50" s="161"/>
      <c r="M50" s="108"/>
      <c r="O50" s="113"/>
    </row>
    <row r="51" spans="1:15" ht="12.75">
      <c r="A51" s="275" t="s">
        <v>28</v>
      </c>
      <c r="B51" s="152"/>
      <c r="C51" s="161"/>
      <c r="D51" s="161"/>
      <c r="E51" s="161"/>
      <c r="F51" s="161"/>
      <c r="G51" s="161"/>
      <c r="H51" s="161"/>
      <c r="I51" s="161"/>
      <c r="J51" s="161"/>
      <c r="K51" s="161"/>
      <c r="L51" s="161"/>
      <c r="M51" s="108"/>
      <c r="O51" s="113"/>
    </row>
    <row r="52" spans="1:15" ht="12.75">
      <c r="A52" s="274" t="s">
        <v>29</v>
      </c>
      <c r="B52" s="152"/>
      <c r="C52" s="248">
        <v>0</v>
      </c>
      <c r="D52" s="157"/>
      <c r="E52" s="248">
        <v>0</v>
      </c>
      <c r="F52" s="157"/>
      <c r="G52" s="248">
        <v>0</v>
      </c>
      <c r="H52" s="158"/>
      <c r="I52" s="248">
        <v>0</v>
      </c>
      <c r="J52" s="159"/>
      <c r="K52" s="248">
        <v>0</v>
      </c>
      <c r="L52" s="161"/>
      <c r="M52" s="160">
        <f aca="true" t="shared" si="0" ref="M52:M59">SUM(C52:K52)</f>
        <v>0</v>
      </c>
      <c r="O52" s="113"/>
    </row>
    <row r="53" spans="1:15" ht="12.75">
      <c r="A53" s="274" t="s">
        <v>30</v>
      </c>
      <c r="B53" s="152"/>
      <c r="C53" s="249">
        <v>0</v>
      </c>
      <c r="D53" s="161"/>
      <c r="E53" s="249">
        <v>0</v>
      </c>
      <c r="F53" s="161"/>
      <c r="G53" s="249">
        <v>0</v>
      </c>
      <c r="H53" s="161"/>
      <c r="I53" s="249">
        <v>0</v>
      </c>
      <c r="J53" s="161"/>
      <c r="K53" s="249">
        <v>0</v>
      </c>
      <c r="L53" s="161"/>
      <c r="M53" s="160">
        <f t="shared" si="0"/>
        <v>0</v>
      </c>
      <c r="O53" s="113"/>
    </row>
    <row r="54" spans="1:15" ht="12.75">
      <c r="A54" s="274" t="s">
        <v>31</v>
      </c>
      <c r="B54" s="152"/>
      <c r="C54" s="249">
        <v>0</v>
      </c>
      <c r="D54" s="161"/>
      <c r="E54" s="249">
        <v>0</v>
      </c>
      <c r="F54" s="161"/>
      <c r="G54" s="249">
        <v>0</v>
      </c>
      <c r="H54" s="161"/>
      <c r="I54" s="249">
        <v>0</v>
      </c>
      <c r="J54" s="161"/>
      <c r="K54" s="249">
        <v>0</v>
      </c>
      <c r="L54" s="161"/>
      <c r="M54" s="160">
        <f t="shared" si="0"/>
        <v>0</v>
      </c>
      <c r="O54" s="113"/>
    </row>
    <row r="55" spans="1:24" s="338" customFormat="1" ht="12.75">
      <c r="A55" s="276" t="s">
        <v>32</v>
      </c>
      <c r="B55" s="165"/>
      <c r="C55" s="249">
        <v>0</v>
      </c>
      <c r="D55" s="161"/>
      <c r="E55" s="249">
        <v>0</v>
      </c>
      <c r="F55" s="161"/>
      <c r="G55" s="249">
        <v>0</v>
      </c>
      <c r="H55" s="161"/>
      <c r="I55" s="249">
        <v>0</v>
      </c>
      <c r="J55" s="161"/>
      <c r="K55" s="249">
        <v>0</v>
      </c>
      <c r="L55" s="166"/>
      <c r="M55" s="160">
        <f t="shared" si="0"/>
        <v>0</v>
      </c>
      <c r="N55" s="337"/>
      <c r="O55" s="113"/>
      <c r="P55" s="113"/>
      <c r="Q55" s="113"/>
      <c r="R55" s="113"/>
      <c r="S55" s="113"/>
      <c r="T55" s="113"/>
      <c r="U55" s="113"/>
      <c r="V55" s="113"/>
      <c r="W55" s="113"/>
      <c r="X55" s="113"/>
    </row>
    <row r="56" spans="1:15" ht="12.75">
      <c r="A56" s="274" t="s">
        <v>33</v>
      </c>
      <c r="B56" s="152"/>
      <c r="C56" s="249">
        <v>0</v>
      </c>
      <c r="D56" s="161"/>
      <c r="E56" s="249">
        <v>0</v>
      </c>
      <c r="F56" s="161"/>
      <c r="G56" s="249">
        <v>0</v>
      </c>
      <c r="H56" s="161"/>
      <c r="I56" s="249">
        <v>0</v>
      </c>
      <c r="J56" s="161"/>
      <c r="K56" s="249">
        <v>0</v>
      </c>
      <c r="L56" s="161"/>
      <c r="M56" s="160">
        <f t="shared" si="0"/>
        <v>0</v>
      </c>
      <c r="O56" s="113"/>
    </row>
    <row r="57" spans="1:15" ht="12.75">
      <c r="A57" s="274" t="s">
        <v>34</v>
      </c>
      <c r="B57" s="152"/>
      <c r="C57" s="249">
        <v>0</v>
      </c>
      <c r="D57" s="161"/>
      <c r="E57" s="249">
        <v>0</v>
      </c>
      <c r="F57" s="161"/>
      <c r="G57" s="249">
        <v>0</v>
      </c>
      <c r="H57" s="161"/>
      <c r="I57" s="249">
        <v>0</v>
      </c>
      <c r="J57" s="161"/>
      <c r="K57" s="249">
        <v>0</v>
      </c>
      <c r="L57" s="161"/>
      <c r="M57" s="160">
        <f t="shared" si="0"/>
        <v>0</v>
      </c>
      <c r="O57" s="113"/>
    </row>
    <row r="58" spans="1:15" ht="12.75">
      <c r="A58" s="274" t="s">
        <v>26</v>
      </c>
      <c r="B58" s="152"/>
      <c r="C58" s="249">
        <v>0</v>
      </c>
      <c r="D58" s="161"/>
      <c r="E58" s="249">
        <v>0</v>
      </c>
      <c r="F58" s="161"/>
      <c r="G58" s="249">
        <v>0</v>
      </c>
      <c r="H58" s="161"/>
      <c r="I58" s="249">
        <v>0</v>
      </c>
      <c r="J58" s="161"/>
      <c r="K58" s="249">
        <v>0</v>
      </c>
      <c r="L58" s="161"/>
      <c r="M58" s="160">
        <f t="shared" si="0"/>
        <v>0</v>
      </c>
      <c r="O58" s="113"/>
    </row>
    <row r="59" spans="1:24" s="131" customFormat="1" ht="12.75">
      <c r="A59" s="275" t="s">
        <v>35</v>
      </c>
      <c r="B59" s="162"/>
      <c r="C59" s="160">
        <f>SUM(C52:C58)</f>
        <v>0</v>
      </c>
      <c r="D59" s="108"/>
      <c r="E59" s="160">
        <f>SUM(E52:E58)</f>
        <v>0</v>
      </c>
      <c r="F59" s="108"/>
      <c r="G59" s="160">
        <f>SUM(G52:G58)</f>
        <v>0</v>
      </c>
      <c r="H59" s="108"/>
      <c r="I59" s="160">
        <f>SUM(I52:I58)</f>
        <v>0</v>
      </c>
      <c r="J59" s="108"/>
      <c r="K59" s="160">
        <f>SUM(K52:K58)</f>
        <v>0</v>
      </c>
      <c r="L59" s="108"/>
      <c r="M59" s="160">
        <f t="shared" si="0"/>
        <v>0</v>
      </c>
      <c r="N59" s="336"/>
      <c r="O59" s="113"/>
      <c r="P59" s="113"/>
      <c r="Q59" s="113"/>
      <c r="R59" s="113"/>
      <c r="S59" s="113"/>
      <c r="T59" s="113"/>
      <c r="U59" s="113"/>
      <c r="V59" s="113"/>
      <c r="W59" s="113"/>
      <c r="X59" s="113"/>
    </row>
    <row r="60" spans="1:15" ht="12.75">
      <c r="A60" s="282"/>
      <c r="B60" s="152"/>
      <c r="C60" s="161"/>
      <c r="D60" s="161"/>
      <c r="E60" s="161"/>
      <c r="F60" s="161"/>
      <c r="G60" s="161"/>
      <c r="H60" s="161"/>
      <c r="I60" s="161"/>
      <c r="J60" s="161"/>
      <c r="K60" s="161"/>
      <c r="L60" s="161"/>
      <c r="M60" s="108"/>
      <c r="O60" s="113"/>
    </row>
    <row r="61" spans="1:15" ht="12.75">
      <c r="A61" s="275" t="s">
        <v>36</v>
      </c>
      <c r="B61" s="152"/>
      <c r="C61" s="161"/>
      <c r="D61" s="161"/>
      <c r="E61" s="161"/>
      <c r="F61" s="161"/>
      <c r="G61" s="161"/>
      <c r="H61" s="161"/>
      <c r="I61" s="161"/>
      <c r="J61" s="161"/>
      <c r="K61" s="161"/>
      <c r="L61" s="161"/>
      <c r="M61" s="108"/>
      <c r="O61" s="113"/>
    </row>
    <row r="62" spans="1:15" ht="12.75">
      <c r="A62" s="276" t="s">
        <v>37</v>
      </c>
      <c r="B62" s="152"/>
      <c r="C62" s="248">
        <v>0</v>
      </c>
      <c r="D62" s="157"/>
      <c r="E62" s="248">
        <v>0</v>
      </c>
      <c r="F62" s="157"/>
      <c r="G62" s="248">
        <v>0</v>
      </c>
      <c r="H62" s="158"/>
      <c r="I62" s="248">
        <v>0</v>
      </c>
      <c r="J62" s="159"/>
      <c r="K62" s="248">
        <v>0</v>
      </c>
      <c r="L62" s="161"/>
      <c r="M62" s="160">
        <f aca="true" t="shared" si="1" ref="M62:M68">SUM(C62:K62)</f>
        <v>0</v>
      </c>
      <c r="O62" s="113"/>
    </row>
    <row r="63" spans="1:24" s="338" customFormat="1" ht="12.75">
      <c r="A63" s="276" t="s">
        <v>38</v>
      </c>
      <c r="B63" s="165"/>
      <c r="C63" s="249">
        <v>0</v>
      </c>
      <c r="D63" s="161"/>
      <c r="E63" s="249">
        <v>0</v>
      </c>
      <c r="F63" s="161"/>
      <c r="G63" s="249">
        <v>0</v>
      </c>
      <c r="H63" s="161"/>
      <c r="I63" s="249">
        <v>0</v>
      </c>
      <c r="J63" s="161"/>
      <c r="K63" s="249">
        <v>0</v>
      </c>
      <c r="L63" s="166"/>
      <c r="M63" s="160">
        <f t="shared" si="1"/>
        <v>0</v>
      </c>
      <c r="N63" s="337"/>
      <c r="O63" s="113"/>
      <c r="P63" s="113"/>
      <c r="Q63" s="113"/>
      <c r="R63" s="113"/>
      <c r="S63" s="113"/>
      <c r="T63" s="113"/>
      <c r="U63" s="113"/>
      <c r="V63" s="113"/>
      <c r="W63" s="113"/>
      <c r="X63" s="113"/>
    </row>
    <row r="64" spans="1:24" s="338" customFormat="1" ht="12.75">
      <c r="A64" s="276" t="s">
        <v>39</v>
      </c>
      <c r="B64" s="165"/>
      <c r="C64" s="249">
        <v>0</v>
      </c>
      <c r="D64" s="161"/>
      <c r="E64" s="249">
        <v>0</v>
      </c>
      <c r="F64" s="161"/>
      <c r="G64" s="249">
        <v>0</v>
      </c>
      <c r="H64" s="161"/>
      <c r="I64" s="249">
        <v>0</v>
      </c>
      <c r="J64" s="161"/>
      <c r="K64" s="249">
        <v>0</v>
      </c>
      <c r="L64" s="166"/>
      <c r="M64" s="160">
        <f t="shared" si="1"/>
        <v>0</v>
      </c>
      <c r="N64" s="337"/>
      <c r="O64" s="113"/>
      <c r="P64" s="113"/>
      <c r="Q64" s="113"/>
      <c r="R64" s="113"/>
      <c r="S64" s="113"/>
      <c r="T64" s="113"/>
      <c r="U64" s="113"/>
      <c r="V64" s="113"/>
      <c r="W64" s="113"/>
      <c r="X64" s="113"/>
    </row>
    <row r="65" spans="1:24" s="338" customFormat="1" ht="12.75">
      <c r="A65" s="276" t="s">
        <v>40</v>
      </c>
      <c r="B65" s="165"/>
      <c r="C65" s="249">
        <v>0</v>
      </c>
      <c r="D65" s="161"/>
      <c r="E65" s="249">
        <v>0</v>
      </c>
      <c r="F65" s="161"/>
      <c r="G65" s="249">
        <v>0</v>
      </c>
      <c r="H65" s="161"/>
      <c r="I65" s="249">
        <v>0</v>
      </c>
      <c r="J65" s="161"/>
      <c r="K65" s="249">
        <v>0</v>
      </c>
      <c r="L65" s="166"/>
      <c r="M65" s="160">
        <f t="shared" si="1"/>
        <v>0</v>
      </c>
      <c r="N65" s="337"/>
      <c r="O65" s="113"/>
      <c r="P65" s="113"/>
      <c r="Q65" s="113"/>
      <c r="R65" s="113"/>
      <c r="S65" s="113"/>
      <c r="T65" s="113"/>
      <c r="U65" s="113"/>
      <c r="V65" s="113"/>
      <c r="W65" s="113"/>
      <c r="X65" s="113"/>
    </row>
    <row r="66" spans="1:24" s="338" customFormat="1" ht="12.75">
      <c r="A66" s="276" t="s">
        <v>41</v>
      </c>
      <c r="B66" s="165"/>
      <c r="C66" s="249">
        <v>0</v>
      </c>
      <c r="D66" s="161"/>
      <c r="E66" s="249">
        <v>0</v>
      </c>
      <c r="F66" s="161"/>
      <c r="G66" s="249">
        <v>0</v>
      </c>
      <c r="H66" s="161"/>
      <c r="I66" s="249">
        <v>0</v>
      </c>
      <c r="J66" s="161"/>
      <c r="K66" s="249">
        <v>0</v>
      </c>
      <c r="L66" s="166"/>
      <c r="M66" s="160">
        <f t="shared" si="1"/>
        <v>0</v>
      </c>
      <c r="N66" s="337"/>
      <c r="O66" s="113"/>
      <c r="P66" s="113"/>
      <c r="Q66" s="113"/>
      <c r="R66" s="113"/>
      <c r="S66" s="113"/>
      <c r="T66" s="113"/>
      <c r="U66" s="113"/>
      <c r="V66" s="113"/>
      <c r="W66" s="113"/>
      <c r="X66" s="113"/>
    </row>
    <row r="67" spans="1:24" s="338" customFormat="1" ht="12.75">
      <c r="A67" s="276" t="s">
        <v>26</v>
      </c>
      <c r="B67" s="165"/>
      <c r="C67" s="249">
        <v>0</v>
      </c>
      <c r="D67" s="161"/>
      <c r="E67" s="249">
        <v>0</v>
      </c>
      <c r="F67" s="161"/>
      <c r="G67" s="249">
        <v>0</v>
      </c>
      <c r="H67" s="161"/>
      <c r="I67" s="249">
        <v>0</v>
      </c>
      <c r="J67" s="161"/>
      <c r="K67" s="249">
        <v>0</v>
      </c>
      <c r="L67" s="166"/>
      <c r="M67" s="160">
        <f t="shared" si="1"/>
        <v>0</v>
      </c>
      <c r="N67" s="337"/>
      <c r="O67" s="113"/>
      <c r="P67" s="113"/>
      <c r="Q67" s="113"/>
      <c r="R67" s="113"/>
      <c r="S67" s="113"/>
      <c r="T67" s="113"/>
      <c r="U67" s="113"/>
      <c r="V67" s="113"/>
      <c r="W67" s="113"/>
      <c r="X67" s="113"/>
    </row>
    <row r="68" spans="1:24" s="131" customFormat="1" ht="12.75">
      <c r="A68" s="275" t="s">
        <v>42</v>
      </c>
      <c r="B68" s="162"/>
      <c r="C68" s="160">
        <f>SUM(C62:C67)</f>
        <v>0</v>
      </c>
      <c r="D68" s="108"/>
      <c r="E68" s="160">
        <f>SUM(E62:E67)</f>
        <v>0</v>
      </c>
      <c r="F68" s="108"/>
      <c r="G68" s="160">
        <f>SUM(G62:G67)</f>
        <v>0</v>
      </c>
      <c r="H68" s="108"/>
      <c r="I68" s="160">
        <f>SUM(I62:I67)</f>
        <v>0</v>
      </c>
      <c r="J68" s="108"/>
      <c r="K68" s="160">
        <f>SUM(K62:K67)</f>
        <v>0</v>
      </c>
      <c r="L68" s="108"/>
      <c r="M68" s="160">
        <f t="shared" si="1"/>
        <v>0</v>
      </c>
      <c r="N68" s="336"/>
      <c r="O68" s="113"/>
      <c r="P68" s="113"/>
      <c r="Q68" s="113"/>
      <c r="R68" s="113"/>
      <c r="S68" s="113"/>
      <c r="T68" s="113"/>
      <c r="U68" s="113"/>
      <c r="V68" s="113"/>
      <c r="W68" s="113"/>
      <c r="X68" s="113"/>
    </row>
    <row r="69" spans="1:15" ht="12.75">
      <c r="A69" s="283"/>
      <c r="B69" s="152"/>
      <c r="C69" s="161"/>
      <c r="D69" s="161"/>
      <c r="E69" s="161"/>
      <c r="F69" s="161"/>
      <c r="G69" s="161"/>
      <c r="H69" s="161"/>
      <c r="I69" s="161"/>
      <c r="J69" s="161"/>
      <c r="K69" s="161"/>
      <c r="L69" s="161"/>
      <c r="M69" s="108"/>
      <c r="O69" s="113"/>
    </row>
    <row r="70" spans="1:24" s="338" customFormat="1" ht="12.75">
      <c r="A70" s="275" t="s">
        <v>43</v>
      </c>
      <c r="B70" s="165"/>
      <c r="C70" s="166"/>
      <c r="D70" s="166"/>
      <c r="E70" s="166"/>
      <c r="F70" s="166"/>
      <c r="G70" s="166"/>
      <c r="H70" s="166"/>
      <c r="I70" s="166"/>
      <c r="J70" s="166"/>
      <c r="K70" s="166"/>
      <c r="L70" s="166"/>
      <c r="M70" s="108"/>
      <c r="N70" s="337"/>
      <c r="O70" s="113"/>
      <c r="P70" s="113"/>
      <c r="Q70" s="113"/>
      <c r="R70" s="113"/>
      <c r="S70" s="113"/>
      <c r="T70" s="113"/>
      <c r="U70" s="113"/>
      <c r="V70" s="113"/>
      <c r="W70" s="113"/>
      <c r="X70" s="113"/>
    </row>
    <row r="71" spans="1:24" s="338" customFormat="1" ht="12.75">
      <c r="A71" s="164" t="s">
        <v>44</v>
      </c>
      <c r="B71" s="165"/>
      <c r="C71" s="248">
        <v>0</v>
      </c>
      <c r="D71" s="157"/>
      <c r="E71" s="248">
        <v>0</v>
      </c>
      <c r="F71" s="157"/>
      <c r="G71" s="248">
        <v>0</v>
      </c>
      <c r="H71" s="158"/>
      <c r="I71" s="248">
        <v>0</v>
      </c>
      <c r="J71" s="159"/>
      <c r="K71" s="248">
        <v>0</v>
      </c>
      <c r="L71" s="166"/>
      <c r="M71" s="160">
        <f>SUM(C71:K71)</f>
        <v>0</v>
      </c>
      <c r="N71" s="337"/>
      <c r="O71" s="113"/>
      <c r="P71" s="113"/>
      <c r="Q71" s="113"/>
      <c r="R71" s="113"/>
      <c r="S71" s="113"/>
      <c r="T71" s="113"/>
      <c r="U71" s="113"/>
      <c r="V71" s="113"/>
      <c r="W71" s="113"/>
      <c r="X71" s="113"/>
    </row>
    <row r="72" spans="1:24" s="338" customFormat="1" ht="12.75">
      <c r="A72" s="164" t="s">
        <v>45</v>
      </c>
      <c r="B72" s="165"/>
      <c r="C72" s="249">
        <v>0</v>
      </c>
      <c r="D72" s="161"/>
      <c r="E72" s="249">
        <v>0</v>
      </c>
      <c r="F72" s="161"/>
      <c r="G72" s="249">
        <v>0</v>
      </c>
      <c r="H72" s="161"/>
      <c r="I72" s="249">
        <v>0</v>
      </c>
      <c r="J72" s="161"/>
      <c r="K72" s="249">
        <v>0</v>
      </c>
      <c r="L72" s="166"/>
      <c r="M72" s="160">
        <f>SUM(C72:K72)</f>
        <v>0</v>
      </c>
      <c r="N72" s="337"/>
      <c r="O72" s="113"/>
      <c r="P72" s="113"/>
      <c r="Q72" s="113"/>
      <c r="R72" s="113"/>
      <c r="S72" s="113"/>
      <c r="T72" s="113"/>
      <c r="U72" s="113"/>
      <c r="V72" s="113"/>
      <c r="W72" s="113"/>
      <c r="X72" s="113"/>
    </row>
    <row r="73" spans="1:24" s="338" customFormat="1" ht="12.75">
      <c r="A73" s="164" t="s">
        <v>46</v>
      </c>
      <c r="B73" s="165"/>
      <c r="C73" s="249">
        <v>0</v>
      </c>
      <c r="D73" s="161"/>
      <c r="E73" s="249">
        <v>0</v>
      </c>
      <c r="F73" s="161"/>
      <c r="G73" s="249">
        <v>0</v>
      </c>
      <c r="H73" s="161"/>
      <c r="I73" s="249">
        <v>0</v>
      </c>
      <c r="J73" s="161"/>
      <c r="K73" s="249">
        <v>0</v>
      </c>
      <c r="L73" s="166"/>
      <c r="M73" s="160">
        <f>SUM(C73:K73)</f>
        <v>0</v>
      </c>
      <c r="N73" s="337"/>
      <c r="O73" s="113"/>
      <c r="P73" s="113"/>
      <c r="Q73" s="113"/>
      <c r="R73" s="113"/>
      <c r="S73" s="113"/>
      <c r="T73" s="113"/>
      <c r="U73" s="113"/>
      <c r="V73" s="113"/>
      <c r="W73" s="113"/>
      <c r="X73" s="113"/>
    </row>
    <row r="74" spans="1:24" s="338" customFormat="1" ht="12.75">
      <c r="A74" s="164" t="s">
        <v>26</v>
      </c>
      <c r="B74" s="165"/>
      <c r="C74" s="249">
        <v>0</v>
      </c>
      <c r="D74" s="161"/>
      <c r="E74" s="249">
        <v>0</v>
      </c>
      <c r="F74" s="161"/>
      <c r="G74" s="249">
        <v>0</v>
      </c>
      <c r="H74" s="161"/>
      <c r="I74" s="249">
        <v>0</v>
      </c>
      <c r="J74" s="161"/>
      <c r="K74" s="249">
        <v>0</v>
      </c>
      <c r="L74" s="166"/>
      <c r="M74" s="160">
        <f>SUM(C74:K74)</f>
        <v>0</v>
      </c>
      <c r="N74" s="337"/>
      <c r="O74" s="113"/>
      <c r="P74" s="113"/>
      <c r="Q74" s="113"/>
      <c r="R74" s="113"/>
      <c r="S74" s="113"/>
      <c r="T74" s="113"/>
      <c r="U74" s="113"/>
      <c r="V74" s="113"/>
      <c r="W74" s="113"/>
      <c r="X74" s="113"/>
    </row>
    <row r="75" spans="1:24" s="340" customFormat="1" ht="12.75">
      <c r="A75" s="163" t="s">
        <v>47</v>
      </c>
      <c r="B75" s="162"/>
      <c r="C75" s="160">
        <f>SUM(C71:C74)</f>
        <v>0</v>
      </c>
      <c r="D75" s="108"/>
      <c r="E75" s="160">
        <f>SUM(E71:E74)</f>
        <v>0</v>
      </c>
      <c r="F75" s="108"/>
      <c r="G75" s="160">
        <f>SUM(G71:G74)</f>
        <v>0</v>
      </c>
      <c r="H75" s="108"/>
      <c r="I75" s="160">
        <f>SUM(I71:I74)</f>
        <v>0</v>
      </c>
      <c r="J75" s="108"/>
      <c r="K75" s="160">
        <f>SUM(K71:K74)</f>
        <v>0</v>
      </c>
      <c r="L75" s="108"/>
      <c r="M75" s="160">
        <f>SUM(C75:K75)</f>
        <v>0</v>
      </c>
      <c r="N75" s="339"/>
      <c r="O75" s="113"/>
      <c r="P75" s="113"/>
      <c r="Q75" s="113"/>
      <c r="R75" s="113"/>
      <c r="S75" s="113"/>
      <c r="T75" s="113"/>
      <c r="U75" s="113"/>
      <c r="V75" s="113"/>
      <c r="W75" s="113"/>
      <c r="X75" s="113"/>
    </row>
    <row r="76" spans="1:24" s="338" customFormat="1" ht="12.75">
      <c r="A76" s="168"/>
      <c r="B76" s="165"/>
      <c r="C76" s="166"/>
      <c r="D76" s="166"/>
      <c r="E76" s="166"/>
      <c r="F76" s="166"/>
      <c r="G76" s="166"/>
      <c r="H76" s="166"/>
      <c r="I76" s="166"/>
      <c r="J76" s="166"/>
      <c r="K76" s="166"/>
      <c r="L76" s="166"/>
      <c r="M76" s="108"/>
      <c r="N76" s="337"/>
      <c r="O76" s="113"/>
      <c r="P76" s="113"/>
      <c r="Q76" s="113"/>
      <c r="R76" s="113"/>
      <c r="S76" s="113"/>
      <c r="T76" s="113"/>
      <c r="U76" s="113"/>
      <c r="V76" s="113"/>
      <c r="W76" s="113"/>
      <c r="X76" s="113"/>
    </row>
    <row r="77" spans="1:15" ht="12.75">
      <c r="A77" s="163" t="s">
        <v>48</v>
      </c>
      <c r="B77" s="165"/>
      <c r="C77" s="166"/>
      <c r="D77" s="166"/>
      <c r="E77" s="166"/>
      <c r="F77" s="166"/>
      <c r="G77" s="166"/>
      <c r="H77" s="166"/>
      <c r="I77" s="166"/>
      <c r="J77" s="166"/>
      <c r="K77" s="166"/>
      <c r="L77" s="166"/>
      <c r="M77" s="108"/>
      <c r="O77" s="113"/>
    </row>
    <row r="78" spans="1:24" s="338" customFormat="1" ht="12.75">
      <c r="A78" s="164" t="s">
        <v>49</v>
      </c>
      <c r="B78" s="165"/>
      <c r="C78" s="248">
        <v>0</v>
      </c>
      <c r="D78" s="157"/>
      <c r="E78" s="248">
        <v>0</v>
      </c>
      <c r="F78" s="157"/>
      <c r="G78" s="248">
        <v>0</v>
      </c>
      <c r="H78" s="158"/>
      <c r="I78" s="248">
        <v>0</v>
      </c>
      <c r="J78" s="159"/>
      <c r="K78" s="248">
        <v>0</v>
      </c>
      <c r="L78" s="166"/>
      <c r="M78" s="160">
        <f aca="true" t="shared" si="2" ref="M78:M84">SUM(C78:K78)</f>
        <v>0</v>
      </c>
      <c r="N78" s="337"/>
      <c r="O78" s="113"/>
      <c r="P78" s="113"/>
      <c r="Q78" s="113"/>
      <c r="R78" s="113"/>
      <c r="S78" s="113"/>
      <c r="T78" s="113"/>
      <c r="U78" s="113"/>
      <c r="V78" s="113"/>
      <c r="W78" s="113"/>
      <c r="X78" s="113"/>
    </row>
    <row r="79" spans="1:15" ht="12.75">
      <c r="A79" s="164" t="s">
        <v>50</v>
      </c>
      <c r="B79" s="165"/>
      <c r="C79" s="249">
        <v>0</v>
      </c>
      <c r="D79" s="161"/>
      <c r="E79" s="249">
        <v>0</v>
      </c>
      <c r="F79" s="161"/>
      <c r="G79" s="249">
        <v>0</v>
      </c>
      <c r="H79" s="161"/>
      <c r="I79" s="249">
        <v>0</v>
      </c>
      <c r="J79" s="161"/>
      <c r="K79" s="249">
        <v>0</v>
      </c>
      <c r="L79" s="166"/>
      <c r="M79" s="160">
        <f t="shared" si="2"/>
        <v>0</v>
      </c>
      <c r="O79" s="113"/>
    </row>
    <row r="80" spans="1:15" ht="12.75">
      <c r="A80" s="164" t="s">
        <v>46</v>
      </c>
      <c r="B80" s="165"/>
      <c r="C80" s="249">
        <v>0</v>
      </c>
      <c r="D80" s="161"/>
      <c r="E80" s="249">
        <v>0</v>
      </c>
      <c r="F80" s="161"/>
      <c r="G80" s="249">
        <v>0</v>
      </c>
      <c r="H80" s="161"/>
      <c r="I80" s="249">
        <v>0</v>
      </c>
      <c r="J80" s="161"/>
      <c r="K80" s="249">
        <v>0</v>
      </c>
      <c r="L80" s="166"/>
      <c r="M80" s="160">
        <f t="shared" si="2"/>
        <v>0</v>
      </c>
      <c r="O80" s="113"/>
    </row>
    <row r="81" spans="1:15" ht="12.75">
      <c r="A81" s="164" t="s">
        <v>51</v>
      </c>
      <c r="B81" s="165"/>
      <c r="C81" s="249">
        <v>0</v>
      </c>
      <c r="D81" s="161"/>
      <c r="E81" s="249">
        <v>0</v>
      </c>
      <c r="F81" s="161"/>
      <c r="G81" s="249">
        <v>0</v>
      </c>
      <c r="H81" s="161"/>
      <c r="I81" s="249">
        <v>0</v>
      </c>
      <c r="J81" s="161"/>
      <c r="K81" s="249">
        <v>0</v>
      </c>
      <c r="L81" s="166"/>
      <c r="M81" s="160">
        <f t="shared" si="2"/>
        <v>0</v>
      </c>
      <c r="O81" s="113"/>
    </row>
    <row r="82" spans="1:15" ht="12.75">
      <c r="A82" s="164" t="s">
        <v>52</v>
      </c>
      <c r="B82" s="165"/>
      <c r="C82" s="249">
        <v>0</v>
      </c>
      <c r="D82" s="161"/>
      <c r="E82" s="249">
        <v>0</v>
      </c>
      <c r="F82" s="161"/>
      <c r="G82" s="249">
        <v>0</v>
      </c>
      <c r="H82" s="161"/>
      <c r="I82" s="249">
        <v>0</v>
      </c>
      <c r="J82" s="161"/>
      <c r="K82" s="249">
        <v>0</v>
      </c>
      <c r="L82" s="166"/>
      <c r="M82" s="160">
        <f t="shared" si="2"/>
        <v>0</v>
      </c>
      <c r="O82" s="113"/>
    </row>
    <row r="83" spans="1:24" s="131" customFormat="1" ht="12.75">
      <c r="A83" s="164" t="s">
        <v>26</v>
      </c>
      <c r="B83" s="162"/>
      <c r="C83" s="249">
        <v>0</v>
      </c>
      <c r="D83" s="161"/>
      <c r="E83" s="249">
        <v>0</v>
      </c>
      <c r="F83" s="161"/>
      <c r="G83" s="249">
        <v>0</v>
      </c>
      <c r="H83" s="161"/>
      <c r="I83" s="249">
        <v>0</v>
      </c>
      <c r="J83" s="161"/>
      <c r="K83" s="249">
        <v>0</v>
      </c>
      <c r="L83" s="108"/>
      <c r="M83" s="160">
        <f t="shared" si="2"/>
        <v>0</v>
      </c>
      <c r="N83" s="336"/>
      <c r="O83" s="113"/>
      <c r="P83" s="113"/>
      <c r="Q83" s="113"/>
      <c r="R83" s="113"/>
      <c r="S83" s="113"/>
      <c r="T83" s="113"/>
      <c r="U83" s="113"/>
      <c r="V83" s="113"/>
      <c r="W83" s="113"/>
      <c r="X83" s="113"/>
    </row>
    <row r="84" spans="1:24" s="131" customFormat="1" ht="12.75">
      <c r="A84" s="163" t="s">
        <v>53</v>
      </c>
      <c r="B84" s="162"/>
      <c r="C84" s="160">
        <f>SUM(C78:C83)</f>
        <v>0</v>
      </c>
      <c r="D84" s="108"/>
      <c r="E84" s="160">
        <f>SUM(E78:E83)</f>
        <v>0</v>
      </c>
      <c r="F84" s="108"/>
      <c r="G84" s="160">
        <f>SUM(G78:G83)</f>
        <v>0</v>
      </c>
      <c r="H84" s="108"/>
      <c r="I84" s="160">
        <f>SUM(I78:I83)</f>
        <v>0</v>
      </c>
      <c r="J84" s="108"/>
      <c r="K84" s="160">
        <f>SUM(K78:K83)</f>
        <v>0</v>
      </c>
      <c r="L84" s="108"/>
      <c r="M84" s="160">
        <f t="shared" si="2"/>
        <v>0</v>
      </c>
      <c r="N84" s="336"/>
      <c r="O84" s="113"/>
      <c r="P84" s="113"/>
      <c r="Q84" s="113"/>
      <c r="R84" s="113"/>
      <c r="S84" s="113"/>
      <c r="T84" s="113"/>
      <c r="U84" s="113"/>
      <c r="V84" s="113"/>
      <c r="W84" s="113"/>
      <c r="X84" s="113"/>
    </row>
    <row r="85" spans="1:15" ht="12.75">
      <c r="A85" s="167"/>
      <c r="B85" s="165"/>
      <c r="C85" s="166"/>
      <c r="D85" s="166"/>
      <c r="E85" s="166"/>
      <c r="F85" s="166"/>
      <c r="G85" s="166"/>
      <c r="H85" s="166"/>
      <c r="I85" s="166"/>
      <c r="J85" s="166"/>
      <c r="K85" s="166"/>
      <c r="L85" s="166"/>
      <c r="M85" s="108"/>
      <c r="O85" s="113"/>
    </row>
    <row r="86" spans="1:15" ht="12.75">
      <c r="A86" s="163" t="s">
        <v>54</v>
      </c>
      <c r="B86" s="165"/>
      <c r="C86" s="166"/>
      <c r="D86" s="166"/>
      <c r="E86" s="166"/>
      <c r="F86" s="166"/>
      <c r="G86" s="166"/>
      <c r="H86" s="166"/>
      <c r="I86" s="166"/>
      <c r="J86" s="166"/>
      <c r="K86" s="166"/>
      <c r="L86" s="166"/>
      <c r="M86" s="108"/>
      <c r="N86" s="337"/>
      <c r="O86" s="113"/>
    </row>
    <row r="87" spans="1:24" s="338" customFormat="1" ht="12.75">
      <c r="A87" s="164" t="s">
        <v>55</v>
      </c>
      <c r="B87" s="165"/>
      <c r="C87" s="248">
        <v>0</v>
      </c>
      <c r="D87" s="157"/>
      <c r="E87" s="248">
        <v>0</v>
      </c>
      <c r="F87" s="157"/>
      <c r="G87" s="248">
        <v>0</v>
      </c>
      <c r="H87" s="158"/>
      <c r="I87" s="248">
        <v>0</v>
      </c>
      <c r="J87" s="159"/>
      <c r="K87" s="248">
        <v>0</v>
      </c>
      <c r="L87" s="166"/>
      <c r="M87" s="160">
        <f>SUM(C87:K87)</f>
        <v>0</v>
      </c>
      <c r="N87" s="337"/>
      <c r="O87" s="113"/>
      <c r="P87" s="113"/>
      <c r="Q87" s="113"/>
      <c r="R87" s="113"/>
      <c r="S87" s="113"/>
      <c r="T87" s="113"/>
      <c r="U87" s="113"/>
      <c r="V87" s="113"/>
      <c r="W87" s="113"/>
      <c r="X87" s="113"/>
    </row>
    <row r="88" spans="1:24" s="338" customFormat="1" ht="12.75">
      <c r="A88" s="164" t="s">
        <v>56</v>
      </c>
      <c r="B88" s="165"/>
      <c r="C88" s="249">
        <v>0</v>
      </c>
      <c r="D88" s="161"/>
      <c r="E88" s="249">
        <v>0</v>
      </c>
      <c r="F88" s="161"/>
      <c r="G88" s="249">
        <v>0</v>
      </c>
      <c r="H88" s="161"/>
      <c r="I88" s="249">
        <v>0</v>
      </c>
      <c r="J88" s="161"/>
      <c r="K88" s="249">
        <v>0</v>
      </c>
      <c r="L88" s="166"/>
      <c r="M88" s="160">
        <f>SUM(C88:K88)</f>
        <v>0</v>
      </c>
      <c r="N88" s="337"/>
      <c r="O88" s="113"/>
      <c r="P88" s="113"/>
      <c r="Q88" s="113"/>
      <c r="R88" s="113"/>
      <c r="S88" s="113"/>
      <c r="T88" s="113"/>
      <c r="U88" s="113"/>
      <c r="V88" s="113"/>
      <c r="W88" s="113"/>
      <c r="X88" s="113"/>
    </row>
    <row r="89" spans="1:24" s="338" customFormat="1" ht="12.75">
      <c r="A89" s="164" t="s">
        <v>57</v>
      </c>
      <c r="B89" s="165"/>
      <c r="C89" s="249">
        <v>0</v>
      </c>
      <c r="D89" s="161"/>
      <c r="E89" s="249">
        <v>0</v>
      </c>
      <c r="F89" s="161"/>
      <c r="G89" s="249">
        <v>0</v>
      </c>
      <c r="H89" s="161"/>
      <c r="I89" s="249">
        <v>0</v>
      </c>
      <c r="J89" s="161"/>
      <c r="K89" s="249">
        <v>0</v>
      </c>
      <c r="L89" s="166"/>
      <c r="M89" s="160">
        <f>SUM(C89:K89)</f>
        <v>0</v>
      </c>
      <c r="N89" s="337"/>
      <c r="O89" s="113"/>
      <c r="P89" s="113"/>
      <c r="Q89" s="113"/>
      <c r="R89" s="113"/>
      <c r="S89" s="113"/>
      <c r="T89" s="113"/>
      <c r="U89" s="113"/>
      <c r="V89" s="113"/>
      <c r="W89" s="113"/>
      <c r="X89" s="113"/>
    </row>
    <row r="90" spans="1:24" s="340" customFormat="1" ht="12.75">
      <c r="A90" s="163" t="s">
        <v>58</v>
      </c>
      <c r="B90" s="162"/>
      <c r="C90" s="160">
        <f>SUM(C87:C89)</f>
        <v>0</v>
      </c>
      <c r="D90" s="108"/>
      <c r="E90" s="160">
        <f>SUM(E87:E89)</f>
        <v>0</v>
      </c>
      <c r="F90" s="108"/>
      <c r="G90" s="160">
        <f>SUM(G87:G89)</f>
        <v>0</v>
      </c>
      <c r="H90" s="108"/>
      <c r="I90" s="160">
        <f>SUM(I87:I89)</f>
        <v>0</v>
      </c>
      <c r="J90" s="108"/>
      <c r="K90" s="160">
        <f>SUM(K87:K89)</f>
        <v>0</v>
      </c>
      <c r="L90" s="108"/>
      <c r="M90" s="160">
        <f>SUM(C90:K90)</f>
        <v>0</v>
      </c>
      <c r="N90" s="339"/>
      <c r="O90" s="113"/>
      <c r="P90" s="113"/>
      <c r="Q90" s="113"/>
      <c r="R90" s="113"/>
      <c r="S90" s="113"/>
      <c r="T90" s="113"/>
      <c r="U90" s="113"/>
      <c r="V90" s="113"/>
      <c r="W90" s="113"/>
      <c r="X90" s="113"/>
    </row>
    <row r="91" spans="1:15" ht="12.75">
      <c r="A91" s="167"/>
      <c r="B91" s="165"/>
      <c r="C91" s="166"/>
      <c r="D91" s="166"/>
      <c r="E91" s="166"/>
      <c r="F91" s="166"/>
      <c r="G91" s="166"/>
      <c r="H91" s="166"/>
      <c r="I91" s="166"/>
      <c r="J91" s="166"/>
      <c r="K91" s="166"/>
      <c r="L91" s="166"/>
      <c r="M91" s="108"/>
      <c r="O91" s="113"/>
    </row>
    <row r="92" spans="1:15" ht="12.75">
      <c r="A92" s="163" t="s">
        <v>59</v>
      </c>
      <c r="B92" s="165"/>
      <c r="C92" s="166"/>
      <c r="D92" s="166"/>
      <c r="E92" s="166"/>
      <c r="F92" s="166"/>
      <c r="G92" s="166"/>
      <c r="H92" s="166"/>
      <c r="I92" s="166"/>
      <c r="J92" s="166"/>
      <c r="K92" s="166"/>
      <c r="L92" s="166"/>
      <c r="M92" s="108"/>
      <c r="O92" s="113"/>
    </row>
    <row r="93" spans="1:15" ht="12.75">
      <c r="A93" s="156" t="s">
        <v>60</v>
      </c>
      <c r="B93" s="152"/>
      <c r="C93" s="248">
        <v>0</v>
      </c>
      <c r="D93" s="157"/>
      <c r="E93" s="248">
        <v>0</v>
      </c>
      <c r="F93" s="157"/>
      <c r="G93" s="248">
        <v>0</v>
      </c>
      <c r="H93" s="158"/>
      <c r="I93" s="248">
        <v>0</v>
      </c>
      <c r="J93" s="159"/>
      <c r="K93" s="248">
        <v>0</v>
      </c>
      <c r="L93" s="161"/>
      <c r="M93" s="160">
        <f>SUM(C93:K93)</f>
        <v>0</v>
      </c>
      <c r="O93" s="113"/>
    </row>
    <row r="94" spans="1:15" ht="12.75">
      <c r="A94" s="156" t="s">
        <v>61</v>
      </c>
      <c r="B94" s="152"/>
      <c r="C94" s="249">
        <v>0</v>
      </c>
      <c r="D94" s="161"/>
      <c r="E94" s="249">
        <v>0</v>
      </c>
      <c r="F94" s="161"/>
      <c r="G94" s="249">
        <v>0</v>
      </c>
      <c r="H94" s="161"/>
      <c r="I94" s="249">
        <v>0</v>
      </c>
      <c r="J94" s="161"/>
      <c r="K94" s="249">
        <v>0</v>
      </c>
      <c r="L94" s="161"/>
      <c r="M94" s="160">
        <f>SUM(C94:K94)</f>
        <v>0</v>
      </c>
      <c r="O94" s="113"/>
    </row>
    <row r="95" spans="1:15" ht="12.75">
      <c r="A95" s="156" t="s">
        <v>62</v>
      </c>
      <c r="B95" s="152"/>
      <c r="C95" s="249">
        <v>0</v>
      </c>
      <c r="D95" s="161"/>
      <c r="E95" s="249">
        <v>0</v>
      </c>
      <c r="F95" s="161"/>
      <c r="G95" s="249">
        <v>0</v>
      </c>
      <c r="H95" s="161"/>
      <c r="I95" s="249">
        <v>0</v>
      </c>
      <c r="J95" s="161"/>
      <c r="K95" s="249">
        <v>0</v>
      </c>
      <c r="L95" s="161"/>
      <c r="M95" s="160">
        <f>SUM(C95:K95)</f>
        <v>0</v>
      </c>
      <c r="O95" s="113"/>
    </row>
    <row r="96" spans="1:15" ht="12.75">
      <c r="A96" s="164" t="s">
        <v>26</v>
      </c>
      <c r="B96" s="152"/>
      <c r="C96" s="249">
        <v>0</v>
      </c>
      <c r="D96" s="161"/>
      <c r="E96" s="249">
        <v>0</v>
      </c>
      <c r="F96" s="161"/>
      <c r="G96" s="249">
        <v>0</v>
      </c>
      <c r="H96" s="161"/>
      <c r="I96" s="249">
        <v>0</v>
      </c>
      <c r="J96" s="161"/>
      <c r="K96" s="249">
        <v>0</v>
      </c>
      <c r="L96" s="161"/>
      <c r="M96" s="160">
        <f>SUM(C96:K96)</f>
        <v>0</v>
      </c>
      <c r="O96" s="113"/>
    </row>
    <row r="97" spans="1:24" s="340" customFormat="1" ht="12.75">
      <c r="A97" s="163" t="s">
        <v>63</v>
      </c>
      <c r="B97" s="162"/>
      <c r="C97" s="160">
        <f>SUM(C93:C96)</f>
        <v>0</v>
      </c>
      <c r="D97" s="108"/>
      <c r="E97" s="160">
        <f>SUM(E93:E96)</f>
        <v>0</v>
      </c>
      <c r="F97" s="108"/>
      <c r="G97" s="160">
        <f>SUM(G93:G96)</f>
        <v>0</v>
      </c>
      <c r="H97" s="108"/>
      <c r="I97" s="160">
        <f>SUM(I93:I96)</f>
        <v>0</v>
      </c>
      <c r="J97" s="108"/>
      <c r="K97" s="160">
        <f>SUM(K93:K96)</f>
        <v>0</v>
      </c>
      <c r="L97" s="108"/>
      <c r="M97" s="160">
        <f>SUM(C97:K97)</f>
        <v>0</v>
      </c>
      <c r="N97" s="339"/>
      <c r="O97" s="113"/>
      <c r="P97" s="113"/>
      <c r="Q97" s="113"/>
      <c r="R97" s="113"/>
      <c r="S97" s="113"/>
      <c r="T97" s="113"/>
      <c r="U97" s="113"/>
      <c r="V97" s="113"/>
      <c r="W97" s="113"/>
      <c r="X97" s="113"/>
    </row>
    <row r="98" spans="1:15" ht="12.75">
      <c r="A98" s="135"/>
      <c r="B98" s="152"/>
      <c r="C98" s="161"/>
      <c r="D98" s="161"/>
      <c r="E98" s="161"/>
      <c r="F98" s="161"/>
      <c r="G98" s="161"/>
      <c r="H98" s="161"/>
      <c r="I98" s="161"/>
      <c r="J98" s="161"/>
      <c r="K98" s="161"/>
      <c r="L98" s="161"/>
      <c r="M98" s="108"/>
      <c r="O98" s="113"/>
    </row>
    <row r="99" spans="1:15" ht="12.75">
      <c r="A99" s="135"/>
      <c r="B99" s="152"/>
      <c r="C99" s="161"/>
      <c r="D99" s="161"/>
      <c r="E99" s="161"/>
      <c r="F99" s="161"/>
      <c r="G99" s="161"/>
      <c r="H99" s="161"/>
      <c r="I99" s="161"/>
      <c r="J99" s="161"/>
      <c r="K99" s="161"/>
      <c r="L99" s="161"/>
      <c r="M99" s="108"/>
      <c r="O99" s="113"/>
    </row>
    <row r="100" spans="1:24" s="131" customFormat="1" ht="12.75">
      <c r="A100" s="155" t="s">
        <v>64</v>
      </c>
      <c r="B100" s="162"/>
      <c r="C100" s="160">
        <f>C14+C21+C28+C35+C42+C49+C59+C68+C75+C84+C90+C97</f>
        <v>0</v>
      </c>
      <c r="D100" s="108"/>
      <c r="E100" s="160">
        <f>E14+E21+E28+E35+E42+E49+E59+E68+E75+E84+E90+E97</f>
        <v>0</v>
      </c>
      <c r="F100" s="108"/>
      <c r="G100" s="160">
        <f>G14+G21+G28+G35+G42+G49+G59+G68+G75+G84+G90+G97</f>
        <v>0</v>
      </c>
      <c r="H100" s="108"/>
      <c r="I100" s="160">
        <f>I14+I21+I28+I35+I42+I49+I59+I68+I75+I84+I90+I97</f>
        <v>0</v>
      </c>
      <c r="J100" s="108"/>
      <c r="K100" s="160">
        <f>K14+K21+K28+K35+K42+K49+K59+K68+K75+K84+K90+K97</f>
        <v>0</v>
      </c>
      <c r="L100" s="108"/>
      <c r="M100" s="160">
        <f>SUM(C100:K100)</f>
        <v>0</v>
      </c>
      <c r="N100" s="336"/>
      <c r="O100" s="113"/>
      <c r="P100" s="113"/>
      <c r="Q100" s="113"/>
      <c r="R100" s="113"/>
      <c r="S100" s="113"/>
      <c r="T100" s="113"/>
      <c r="U100" s="113"/>
      <c r="V100" s="113"/>
      <c r="W100" s="113"/>
      <c r="X100" s="113"/>
    </row>
    <row r="101" spans="1:24" s="131" customFormat="1" ht="12.75">
      <c r="A101" s="155" t="s">
        <v>65</v>
      </c>
      <c r="B101" s="162"/>
      <c r="C101" s="169" t="str">
        <f>IF(C186=0,"",C100/C186)</f>
        <v/>
      </c>
      <c r="D101" s="170"/>
      <c r="E101" s="169" t="str">
        <f>IF(E186=0,"",E100/E186)</f>
        <v/>
      </c>
      <c r="F101" s="170"/>
      <c r="G101" s="169" t="str">
        <f>IF(G186=0,"",G100/G186)</f>
        <v/>
      </c>
      <c r="H101" s="170"/>
      <c r="I101" s="169" t="str">
        <f>IF(I186=0,"",I100/I186)</f>
        <v/>
      </c>
      <c r="J101" s="170"/>
      <c r="K101" s="169" t="str">
        <f>IF(K186=0,"",K100/K186)</f>
        <v/>
      </c>
      <c r="L101" s="170"/>
      <c r="M101" s="169" t="str">
        <f>IF(M186=0,"",M100/M186)</f>
        <v/>
      </c>
      <c r="N101" s="336"/>
      <c r="O101" s="113"/>
      <c r="P101" s="113"/>
      <c r="Q101" s="113"/>
      <c r="R101" s="113"/>
      <c r="S101" s="113"/>
      <c r="T101" s="113"/>
      <c r="U101" s="113"/>
      <c r="V101" s="113"/>
      <c r="W101" s="113"/>
      <c r="X101" s="113"/>
    </row>
    <row r="102" spans="1:15" ht="18.75" customHeight="1">
      <c r="A102" s="151" t="s">
        <v>224</v>
      </c>
      <c r="B102" s="152"/>
      <c r="C102" s="108"/>
      <c r="D102" s="108"/>
      <c r="E102" s="108"/>
      <c r="F102" s="108"/>
      <c r="G102" s="108"/>
      <c r="H102" s="108"/>
      <c r="I102" s="108"/>
      <c r="J102" s="108"/>
      <c r="K102" s="108"/>
      <c r="L102" s="108"/>
      <c r="M102" s="108"/>
      <c r="O102" s="113"/>
    </row>
    <row r="103" spans="1:24" s="340" customFormat="1" ht="12.75">
      <c r="A103" s="155" t="s">
        <v>23</v>
      </c>
      <c r="B103" s="199"/>
      <c r="C103" s="201"/>
      <c r="D103" s="202"/>
      <c r="E103" s="201"/>
      <c r="F103" s="202"/>
      <c r="G103" s="201"/>
      <c r="H103" s="202"/>
      <c r="I103" s="201"/>
      <c r="J103" s="107"/>
      <c r="K103" s="201"/>
      <c r="L103" s="107"/>
      <c r="M103" s="106"/>
      <c r="N103" s="339"/>
      <c r="O103" s="113"/>
      <c r="P103" s="113"/>
      <c r="Q103" s="113"/>
      <c r="R103" s="113"/>
      <c r="S103" s="113"/>
      <c r="T103" s="113"/>
      <c r="U103" s="113"/>
      <c r="V103" s="113"/>
      <c r="W103" s="113"/>
      <c r="X103" s="113"/>
    </row>
    <row r="104" spans="1:24" s="340" customFormat="1" ht="12.75">
      <c r="A104" s="274" t="s">
        <v>212</v>
      </c>
      <c r="B104" s="199"/>
      <c r="C104" s="248">
        <v>0</v>
      </c>
      <c r="D104" s="157"/>
      <c r="E104" s="248">
        <v>0</v>
      </c>
      <c r="F104" s="157"/>
      <c r="G104" s="248">
        <v>0</v>
      </c>
      <c r="H104" s="158"/>
      <c r="I104" s="248">
        <v>0</v>
      </c>
      <c r="J104" s="159"/>
      <c r="K104" s="248">
        <v>0</v>
      </c>
      <c r="L104" s="152"/>
      <c r="M104" s="160">
        <f>SUM(C104:K104)</f>
        <v>0</v>
      </c>
      <c r="N104" s="339"/>
      <c r="O104" s="113"/>
      <c r="P104" s="113"/>
      <c r="Q104" s="113"/>
      <c r="R104" s="113"/>
      <c r="S104" s="113"/>
      <c r="T104" s="113"/>
      <c r="U104" s="113"/>
      <c r="V104" s="113"/>
      <c r="W104" s="113"/>
      <c r="X104" s="113"/>
    </row>
    <row r="105" spans="1:24" s="340" customFormat="1" ht="12.75">
      <c r="A105" s="164" t="s">
        <v>24</v>
      </c>
      <c r="B105" s="162"/>
      <c r="C105" s="249">
        <v>0</v>
      </c>
      <c r="D105" s="161"/>
      <c r="E105" s="249">
        <v>0</v>
      </c>
      <c r="F105" s="161"/>
      <c r="G105" s="249">
        <v>0</v>
      </c>
      <c r="H105" s="161"/>
      <c r="I105" s="249">
        <v>0</v>
      </c>
      <c r="J105" s="161"/>
      <c r="K105" s="249">
        <v>0</v>
      </c>
      <c r="L105" s="159"/>
      <c r="M105" s="160">
        <f>SUM(C105:K105)</f>
        <v>0</v>
      </c>
      <c r="N105" s="339"/>
      <c r="O105" s="113"/>
      <c r="P105" s="113"/>
      <c r="Q105" s="113"/>
      <c r="R105" s="113"/>
      <c r="S105" s="113"/>
      <c r="T105" s="113"/>
      <c r="U105" s="113"/>
      <c r="V105" s="113"/>
      <c r="W105" s="113"/>
      <c r="X105" s="113"/>
    </row>
    <row r="106" spans="1:24" s="340" customFormat="1" ht="12.75">
      <c r="A106" s="164" t="s">
        <v>25</v>
      </c>
      <c r="B106" s="162"/>
      <c r="C106" s="249">
        <v>0</v>
      </c>
      <c r="D106" s="161"/>
      <c r="E106" s="249">
        <v>0</v>
      </c>
      <c r="F106" s="161"/>
      <c r="G106" s="249">
        <v>0</v>
      </c>
      <c r="H106" s="161"/>
      <c r="I106" s="249">
        <v>0</v>
      </c>
      <c r="J106" s="161"/>
      <c r="K106" s="249">
        <v>0</v>
      </c>
      <c r="L106" s="161"/>
      <c r="M106" s="160">
        <f>SUM(C106:K106)</f>
        <v>0</v>
      </c>
      <c r="N106" s="339"/>
      <c r="O106" s="113"/>
      <c r="P106" s="113"/>
      <c r="Q106" s="113"/>
      <c r="R106" s="113"/>
      <c r="S106" s="113"/>
      <c r="T106" s="113"/>
      <c r="U106" s="113"/>
      <c r="V106" s="113"/>
      <c r="W106" s="113"/>
      <c r="X106" s="113"/>
    </row>
    <row r="107" spans="1:24" s="340" customFormat="1" ht="12.75">
      <c r="A107" s="164" t="s">
        <v>26</v>
      </c>
      <c r="B107" s="162"/>
      <c r="C107" s="249">
        <v>0</v>
      </c>
      <c r="D107" s="161"/>
      <c r="E107" s="249">
        <v>0</v>
      </c>
      <c r="F107" s="161"/>
      <c r="G107" s="249">
        <v>0</v>
      </c>
      <c r="H107" s="161"/>
      <c r="I107" s="249">
        <v>0</v>
      </c>
      <c r="J107" s="161"/>
      <c r="K107" s="249">
        <v>0</v>
      </c>
      <c r="L107" s="161"/>
      <c r="M107" s="160">
        <f>SUM(C107:K107)</f>
        <v>0</v>
      </c>
      <c r="N107" s="339"/>
      <c r="O107" s="113"/>
      <c r="P107" s="113"/>
      <c r="Q107" s="113"/>
      <c r="R107" s="113"/>
      <c r="S107" s="113"/>
      <c r="T107" s="113"/>
      <c r="U107" s="113"/>
      <c r="V107" s="113"/>
      <c r="W107" s="113"/>
      <c r="X107" s="113"/>
    </row>
    <row r="108" spans="1:24" s="340" customFormat="1" ht="12.75">
      <c r="A108" s="155" t="s">
        <v>27</v>
      </c>
      <c r="B108" s="162"/>
      <c r="C108" s="160">
        <f>SUM(C104:C107)</f>
        <v>0</v>
      </c>
      <c r="D108" s="108"/>
      <c r="E108" s="160">
        <f>SUM(E104:E107)</f>
        <v>0</v>
      </c>
      <c r="F108" s="108"/>
      <c r="G108" s="160">
        <f>SUM(G104:G107)</f>
        <v>0</v>
      </c>
      <c r="H108" s="108"/>
      <c r="I108" s="160">
        <f>SUM(I104:I107)</f>
        <v>0</v>
      </c>
      <c r="J108" s="108"/>
      <c r="K108" s="160">
        <f>SUM(K104:K107)</f>
        <v>0</v>
      </c>
      <c r="L108" s="108"/>
      <c r="M108" s="160">
        <f>SUM(M104:M107)</f>
        <v>0</v>
      </c>
      <c r="N108" s="339"/>
      <c r="O108" s="113"/>
      <c r="P108" s="113"/>
      <c r="Q108" s="113"/>
      <c r="R108" s="113"/>
      <c r="S108" s="113"/>
      <c r="T108" s="113"/>
      <c r="U108" s="113"/>
      <c r="V108" s="113"/>
      <c r="W108" s="113"/>
      <c r="X108" s="113"/>
    </row>
    <row r="109" spans="1:15" ht="12.75">
      <c r="A109" s="163"/>
      <c r="B109" s="152"/>
      <c r="C109" s="161"/>
      <c r="D109" s="161"/>
      <c r="E109" s="161"/>
      <c r="F109" s="161"/>
      <c r="G109" s="161"/>
      <c r="H109" s="161"/>
      <c r="I109" s="161"/>
      <c r="J109" s="161"/>
      <c r="K109" s="161"/>
      <c r="L109" s="161"/>
      <c r="M109" s="108"/>
      <c r="O109" s="113"/>
    </row>
    <row r="110" spans="1:15" ht="12.75">
      <c r="A110" s="163" t="s">
        <v>28</v>
      </c>
      <c r="B110" s="152"/>
      <c r="C110" s="161"/>
      <c r="D110" s="161"/>
      <c r="E110" s="161"/>
      <c r="F110" s="161"/>
      <c r="G110" s="161"/>
      <c r="H110" s="161"/>
      <c r="I110" s="161"/>
      <c r="J110" s="161"/>
      <c r="K110" s="161"/>
      <c r="L110" s="161"/>
      <c r="M110" s="108"/>
      <c r="O110" s="113"/>
    </row>
    <row r="111" spans="1:15" ht="12.75">
      <c r="A111" s="156" t="s">
        <v>29</v>
      </c>
      <c r="B111" s="152"/>
      <c r="C111" s="248">
        <v>0</v>
      </c>
      <c r="D111" s="157"/>
      <c r="E111" s="248">
        <v>0</v>
      </c>
      <c r="F111" s="157"/>
      <c r="G111" s="248">
        <v>0</v>
      </c>
      <c r="H111" s="158"/>
      <c r="I111" s="248">
        <v>0</v>
      </c>
      <c r="J111" s="159"/>
      <c r="K111" s="248">
        <v>0</v>
      </c>
      <c r="L111" s="161"/>
      <c r="M111" s="160">
        <f aca="true" t="shared" si="3" ref="M111:M118">SUM(C111:K111)</f>
        <v>0</v>
      </c>
      <c r="O111" s="113"/>
    </row>
    <row r="112" spans="1:15" ht="12.75">
      <c r="A112" s="156" t="s">
        <v>30</v>
      </c>
      <c r="B112" s="152"/>
      <c r="C112" s="249">
        <v>0</v>
      </c>
      <c r="D112" s="161"/>
      <c r="E112" s="249">
        <v>0</v>
      </c>
      <c r="F112" s="161"/>
      <c r="G112" s="249">
        <v>0</v>
      </c>
      <c r="H112" s="161"/>
      <c r="I112" s="249">
        <v>0</v>
      </c>
      <c r="J112" s="161"/>
      <c r="K112" s="249">
        <v>0</v>
      </c>
      <c r="L112" s="161"/>
      <c r="M112" s="160">
        <f t="shared" si="3"/>
        <v>0</v>
      </c>
      <c r="O112" s="113"/>
    </row>
    <row r="113" spans="1:24" s="338" customFormat="1" ht="12.75">
      <c r="A113" s="156" t="s">
        <v>31</v>
      </c>
      <c r="B113" s="152"/>
      <c r="C113" s="249">
        <v>0</v>
      </c>
      <c r="D113" s="161"/>
      <c r="E113" s="249">
        <v>0</v>
      </c>
      <c r="F113" s="161"/>
      <c r="G113" s="249">
        <v>0</v>
      </c>
      <c r="H113" s="161"/>
      <c r="I113" s="249">
        <v>0</v>
      </c>
      <c r="J113" s="161"/>
      <c r="K113" s="249">
        <v>0</v>
      </c>
      <c r="L113" s="161"/>
      <c r="M113" s="160">
        <f t="shared" si="3"/>
        <v>0</v>
      </c>
      <c r="N113" s="337"/>
      <c r="O113" s="113"/>
      <c r="P113" s="113"/>
      <c r="Q113" s="113"/>
      <c r="R113" s="113"/>
      <c r="S113" s="113"/>
      <c r="T113" s="113"/>
      <c r="U113" s="113"/>
      <c r="V113" s="113"/>
      <c r="W113" s="113"/>
      <c r="X113" s="113"/>
    </row>
    <row r="114" spans="1:15" ht="12.75">
      <c r="A114" s="164" t="s">
        <v>32</v>
      </c>
      <c r="B114" s="165"/>
      <c r="C114" s="249">
        <v>0</v>
      </c>
      <c r="D114" s="161"/>
      <c r="E114" s="249">
        <v>0</v>
      </c>
      <c r="F114" s="161"/>
      <c r="G114" s="249">
        <v>0</v>
      </c>
      <c r="H114" s="161"/>
      <c r="I114" s="249">
        <v>0</v>
      </c>
      <c r="J114" s="161"/>
      <c r="K114" s="249">
        <v>0</v>
      </c>
      <c r="L114" s="166"/>
      <c r="M114" s="160">
        <f t="shared" si="3"/>
        <v>0</v>
      </c>
      <c r="O114" s="113"/>
    </row>
    <row r="115" spans="1:15" ht="12.75">
      <c r="A115" s="156" t="s">
        <v>33</v>
      </c>
      <c r="B115" s="152"/>
      <c r="C115" s="249">
        <v>0</v>
      </c>
      <c r="D115" s="161"/>
      <c r="E115" s="249">
        <v>0</v>
      </c>
      <c r="F115" s="161"/>
      <c r="G115" s="249">
        <v>0</v>
      </c>
      <c r="H115" s="161"/>
      <c r="I115" s="249">
        <v>0</v>
      </c>
      <c r="J115" s="161"/>
      <c r="K115" s="249">
        <v>0</v>
      </c>
      <c r="L115" s="161"/>
      <c r="M115" s="160">
        <f t="shared" si="3"/>
        <v>0</v>
      </c>
      <c r="O115" s="113"/>
    </row>
    <row r="116" spans="1:15" ht="12.75">
      <c r="A116" s="156" t="s">
        <v>34</v>
      </c>
      <c r="B116" s="152"/>
      <c r="C116" s="249">
        <v>0</v>
      </c>
      <c r="D116" s="161"/>
      <c r="E116" s="249">
        <v>0</v>
      </c>
      <c r="F116" s="161"/>
      <c r="G116" s="249">
        <v>0</v>
      </c>
      <c r="H116" s="161"/>
      <c r="I116" s="249">
        <v>0</v>
      </c>
      <c r="J116" s="161"/>
      <c r="K116" s="249">
        <v>0</v>
      </c>
      <c r="L116" s="161"/>
      <c r="M116" s="160">
        <f t="shared" si="3"/>
        <v>0</v>
      </c>
      <c r="O116" s="113"/>
    </row>
    <row r="117" spans="1:24" s="131" customFormat="1" ht="12.75">
      <c r="A117" s="156" t="s">
        <v>26</v>
      </c>
      <c r="B117" s="152"/>
      <c r="C117" s="249">
        <v>0</v>
      </c>
      <c r="D117" s="161"/>
      <c r="E117" s="249">
        <v>0</v>
      </c>
      <c r="F117" s="161"/>
      <c r="G117" s="249">
        <v>0</v>
      </c>
      <c r="H117" s="161"/>
      <c r="I117" s="249">
        <v>0</v>
      </c>
      <c r="J117" s="161"/>
      <c r="K117" s="249">
        <v>0</v>
      </c>
      <c r="L117" s="161"/>
      <c r="M117" s="160">
        <f t="shared" si="3"/>
        <v>0</v>
      </c>
      <c r="N117" s="336"/>
      <c r="O117" s="113"/>
      <c r="P117" s="113"/>
      <c r="Q117" s="113"/>
      <c r="R117" s="113"/>
      <c r="S117" s="113"/>
      <c r="T117" s="113"/>
      <c r="U117" s="113"/>
      <c r="V117" s="113"/>
      <c r="W117" s="113"/>
      <c r="X117" s="113"/>
    </row>
    <row r="118" spans="1:24" s="340" customFormat="1" ht="12.75">
      <c r="A118" s="163" t="s">
        <v>35</v>
      </c>
      <c r="B118" s="162"/>
      <c r="C118" s="160">
        <f>SUM(C111:C117)</f>
        <v>0</v>
      </c>
      <c r="D118" s="108"/>
      <c r="E118" s="160">
        <f>SUM(E111:E117)</f>
        <v>0</v>
      </c>
      <c r="F118" s="108"/>
      <c r="G118" s="160">
        <f>SUM(G111:G117)</f>
        <v>0</v>
      </c>
      <c r="H118" s="108"/>
      <c r="I118" s="160">
        <f>SUM(I111:I117)</f>
        <v>0</v>
      </c>
      <c r="J118" s="108"/>
      <c r="K118" s="160">
        <f>SUM(K111:K117)</f>
        <v>0</v>
      </c>
      <c r="L118" s="108"/>
      <c r="M118" s="160">
        <f t="shared" si="3"/>
        <v>0</v>
      </c>
      <c r="N118" s="339"/>
      <c r="O118" s="113"/>
      <c r="P118" s="113"/>
      <c r="Q118" s="113"/>
      <c r="R118" s="113"/>
      <c r="S118" s="113"/>
      <c r="T118" s="113"/>
      <c r="U118" s="113"/>
      <c r="V118" s="113"/>
      <c r="W118" s="113"/>
      <c r="X118" s="113"/>
    </row>
    <row r="119" spans="1:24" s="340" customFormat="1" ht="12.75">
      <c r="A119" s="275"/>
      <c r="B119" s="162"/>
      <c r="C119" s="108"/>
      <c r="D119" s="108"/>
      <c r="E119" s="108"/>
      <c r="F119" s="108"/>
      <c r="G119" s="108"/>
      <c r="H119" s="108"/>
      <c r="I119" s="108"/>
      <c r="J119" s="108"/>
      <c r="K119" s="108"/>
      <c r="L119" s="108"/>
      <c r="M119" s="108"/>
      <c r="N119" s="339"/>
      <c r="O119" s="113"/>
      <c r="P119" s="113"/>
      <c r="Q119" s="113"/>
      <c r="R119" s="113"/>
      <c r="S119" s="113"/>
      <c r="T119" s="113"/>
      <c r="U119" s="113"/>
      <c r="V119" s="113"/>
      <c r="W119" s="113"/>
      <c r="X119" s="113"/>
    </row>
    <row r="120" spans="1:24" s="340" customFormat="1" ht="12.75">
      <c r="A120" s="275" t="s">
        <v>36</v>
      </c>
      <c r="B120" s="162"/>
      <c r="C120" s="108"/>
      <c r="D120" s="108"/>
      <c r="E120" s="108"/>
      <c r="F120" s="108"/>
      <c r="G120" s="108"/>
      <c r="H120" s="108"/>
      <c r="I120" s="108"/>
      <c r="J120" s="108"/>
      <c r="K120" s="108"/>
      <c r="L120" s="108"/>
      <c r="M120" s="108"/>
      <c r="N120" s="339"/>
      <c r="O120" s="113"/>
      <c r="P120" s="113"/>
      <c r="Q120" s="113"/>
      <c r="R120" s="113"/>
      <c r="S120" s="113"/>
      <c r="T120" s="113"/>
      <c r="U120" s="113"/>
      <c r="V120" s="113"/>
      <c r="W120" s="113"/>
      <c r="X120" s="113"/>
    </row>
    <row r="121" spans="1:24" s="340" customFormat="1" ht="12.75">
      <c r="A121" s="276" t="s">
        <v>66</v>
      </c>
      <c r="B121" s="162"/>
      <c r="C121" s="248">
        <v>0</v>
      </c>
      <c r="D121" s="157"/>
      <c r="E121" s="248">
        <v>0</v>
      </c>
      <c r="F121" s="157"/>
      <c r="G121" s="248">
        <v>0</v>
      </c>
      <c r="H121" s="158"/>
      <c r="I121" s="248">
        <v>0</v>
      </c>
      <c r="J121" s="159"/>
      <c r="K121" s="248">
        <v>0</v>
      </c>
      <c r="L121" s="108"/>
      <c r="M121" s="160">
        <f aca="true" t="shared" si="4" ref="M121:M126">SUM(C121:K121)</f>
        <v>0</v>
      </c>
      <c r="N121" s="339"/>
      <c r="O121" s="113"/>
      <c r="P121" s="113"/>
      <c r="Q121" s="113"/>
      <c r="R121" s="113"/>
      <c r="S121" s="113"/>
      <c r="T121" s="113"/>
      <c r="U121" s="113"/>
      <c r="V121" s="113"/>
      <c r="W121" s="113"/>
      <c r="X121" s="113"/>
    </row>
    <row r="122" spans="1:24" s="340" customFormat="1" ht="12.75">
      <c r="A122" s="276" t="s">
        <v>67</v>
      </c>
      <c r="B122" s="162"/>
      <c r="C122" s="249">
        <v>0</v>
      </c>
      <c r="D122" s="161"/>
      <c r="E122" s="249">
        <v>0</v>
      </c>
      <c r="F122" s="161"/>
      <c r="G122" s="249">
        <v>0</v>
      </c>
      <c r="H122" s="161"/>
      <c r="I122" s="249">
        <v>0</v>
      </c>
      <c r="J122" s="161"/>
      <c r="K122" s="249">
        <v>0</v>
      </c>
      <c r="L122" s="108"/>
      <c r="M122" s="160">
        <f t="shared" si="4"/>
        <v>0</v>
      </c>
      <c r="N122" s="339"/>
      <c r="O122" s="113"/>
      <c r="P122" s="113"/>
      <c r="Q122" s="113"/>
      <c r="R122" s="113"/>
      <c r="S122" s="113"/>
      <c r="T122" s="113"/>
      <c r="U122" s="113"/>
      <c r="V122" s="113"/>
      <c r="W122" s="113"/>
      <c r="X122" s="113"/>
    </row>
    <row r="123" spans="1:24" s="340" customFormat="1" ht="12.75">
      <c r="A123" s="276" t="s">
        <v>68</v>
      </c>
      <c r="B123" s="162"/>
      <c r="C123" s="249">
        <v>0</v>
      </c>
      <c r="D123" s="161"/>
      <c r="E123" s="249">
        <v>0</v>
      </c>
      <c r="F123" s="161"/>
      <c r="G123" s="249">
        <v>0</v>
      </c>
      <c r="H123" s="161"/>
      <c r="I123" s="249">
        <v>0</v>
      </c>
      <c r="J123" s="161"/>
      <c r="K123" s="249">
        <v>0</v>
      </c>
      <c r="L123" s="108"/>
      <c r="M123" s="160">
        <f t="shared" si="4"/>
        <v>0</v>
      </c>
      <c r="N123" s="339"/>
      <c r="O123" s="113"/>
      <c r="P123" s="113"/>
      <c r="Q123" s="113"/>
      <c r="R123" s="113"/>
      <c r="S123" s="113"/>
      <c r="T123" s="113"/>
      <c r="U123" s="113"/>
      <c r="V123" s="113"/>
      <c r="W123" s="113"/>
      <c r="X123" s="113"/>
    </row>
    <row r="124" spans="1:24" s="340" customFormat="1" ht="12.75">
      <c r="A124" s="276" t="s">
        <v>40</v>
      </c>
      <c r="B124" s="162"/>
      <c r="C124" s="249">
        <v>0</v>
      </c>
      <c r="D124" s="161"/>
      <c r="E124" s="249">
        <v>0</v>
      </c>
      <c r="F124" s="161"/>
      <c r="G124" s="249">
        <v>0</v>
      </c>
      <c r="H124" s="161"/>
      <c r="I124" s="249">
        <v>0</v>
      </c>
      <c r="J124" s="161"/>
      <c r="K124" s="249">
        <v>0</v>
      </c>
      <c r="L124" s="108"/>
      <c r="M124" s="160">
        <f t="shared" si="4"/>
        <v>0</v>
      </c>
      <c r="N124" s="339"/>
      <c r="O124" s="113"/>
      <c r="P124" s="113"/>
      <c r="Q124" s="113"/>
      <c r="R124" s="113"/>
      <c r="S124" s="113"/>
      <c r="T124" s="113"/>
      <c r="U124" s="113"/>
      <c r="V124" s="113"/>
      <c r="W124" s="113"/>
      <c r="X124" s="113"/>
    </row>
    <row r="125" spans="1:24" s="340" customFormat="1" ht="12.75">
      <c r="A125" s="276" t="s">
        <v>26</v>
      </c>
      <c r="B125" s="162"/>
      <c r="C125" s="249">
        <v>0</v>
      </c>
      <c r="D125" s="161"/>
      <c r="E125" s="249">
        <v>0</v>
      </c>
      <c r="F125" s="161"/>
      <c r="G125" s="249">
        <v>0</v>
      </c>
      <c r="H125" s="161"/>
      <c r="I125" s="249">
        <v>0</v>
      </c>
      <c r="J125" s="161"/>
      <c r="K125" s="249">
        <v>0</v>
      </c>
      <c r="L125" s="108"/>
      <c r="M125" s="160">
        <f t="shared" si="4"/>
        <v>0</v>
      </c>
      <c r="N125" s="339"/>
      <c r="O125" s="113"/>
      <c r="P125" s="113"/>
      <c r="Q125" s="113"/>
      <c r="R125" s="113"/>
      <c r="S125" s="113"/>
      <c r="T125" s="113"/>
      <c r="U125" s="113"/>
      <c r="V125" s="113"/>
      <c r="W125" s="113"/>
      <c r="X125" s="113"/>
    </row>
    <row r="126" spans="1:24" s="340" customFormat="1" ht="12.75">
      <c r="A126" s="275" t="s">
        <v>69</v>
      </c>
      <c r="B126" s="162"/>
      <c r="C126" s="160">
        <f>SUM(C121:C125)</f>
        <v>0</v>
      </c>
      <c r="D126" s="108"/>
      <c r="E126" s="160">
        <f>SUM(E121:E125)</f>
        <v>0</v>
      </c>
      <c r="F126" s="108"/>
      <c r="G126" s="160">
        <f>SUM(G121:G125)</f>
        <v>0</v>
      </c>
      <c r="H126" s="108"/>
      <c r="I126" s="160">
        <f>SUM(I121:I125)</f>
        <v>0</v>
      </c>
      <c r="J126" s="108"/>
      <c r="K126" s="160">
        <f>SUM(K121:K125)</f>
        <v>0</v>
      </c>
      <c r="L126" s="108"/>
      <c r="M126" s="160">
        <f t="shared" si="4"/>
        <v>0</v>
      </c>
      <c r="N126" s="339"/>
      <c r="O126" s="113"/>
      <c r="P126" s="113"/>
      <c r="Q126" s="113"/>
      <c r="R126" s="113"/>
      <c r="S126" s="113"/>
      <c r="T126" s="113"/>
      <c r="U126" s="113"/>
      <c r="V126" s="113"/>
      <c r="W126" s="113"/>
      <c r="X126" s="113"/>
    </row>
    <row r="127" spans="1:24" s="340" customFormat="1" ht="12.75">
      <c r="A127" s="275"/>
      <c r="B127" s="162"/>
      <c r="C127" s="108"/>
      <c r="D127" s="108"/>
      <c r="E127" s="108"/>
      <c r="F127" s="108"/>
      <c r="G127" s="108"/>
      <c r="H127" s="108"/>
      <c r="I127" s="108"/>
      <c r="J127" s="108"/>
      <c r="K127" s="108"/>
      <c r="L127" s="108"/>
      <c r="M127" s="108"/>
      <c r="N127" s="339"/>
      <c r="O127" s="113"/>
      <c r="P127" s="113"/>
      <c r="Q127" s="113"/>
      <c r="R127" s="113"/>
      <c r="S127" s="113"/>
      <c r="T127" s="113"/>
      <c r="U127" s="113"/>
      <c r="V127" s="113"/>
      <c r="W127" s="113"/>
      <c r="X127" s="113"/>
    </row>
    <row r="128" spans="1:24" s="338" customFormat="1" ht="12.75">
      <c r="A128" s="275" t="s">
        <v>43</v>
      </c>
      <c r="B128" s="165"/>
      <c r="C128" s="166"/>
      <c r="D128" s="166"/>
      <c r="E128" s="166"/>
      <c r="F128" s="166"/>
      <c r="G128" s="166"/>
      <c r="H128" s="166"/>
      <c r="I128" s="166"/>
      <c r="J128" s="166"/>
      <c r="K128" s="166"/>
      <c r="L128" s="166"/>
      <c r="M128" s="108"/>
      <c r="N128" s="337"/>
      <c r="O128" s="113"/>
      <c r="P128" s="113"/>
      <c r="Q128" s="113"/>
      <c r="R128" s="113"/>
      <c r="S128" s="113"/>
      <c r="T128" s="113"/>
      <c r="U128" s="113"/>
      <c r="V128" s="113"/>
      <c r="W128" s="113"/>
      <c r="X128" s="113"/>
    </row>
    <row r="129" spans="1:24" s="338" customFormat="1" ht="12.75">
      <c r="A129" s="276" t="s">
        <v>44</v>
      </c>
      <c r="B129" s="165"/>
      <c r="C129" s="248">
        <v>0</v>
      </c>
      <c r="D129" s="157"/>
      <c r="E129" s="248">
        <v>0</v>
      </c>
      <c r="F129" s="157"/>
      <c r="G129" s="248">
        <v>0</v>
      </c>
      <c r="H129" s="158"/>
      <c r="I129" s="248">
        <v>0</v>
      </c>
      <c r="J129" s="159"/>
      <c r="K129" s="248">
        <v>0</v>
      </c>
      <c r="L129" s="166"/>
      <c r="M129" s="160">
        <f>SUM(C129:K129)</f>
        <v>0</v>
      </c>
      <c r="N129" s="337"/>
      <c r="O129" s="113"/>
      <c r="P129" s="113"/>
      <c r="Q129" s="113"/>
      <c r="R129" s="113"/>
      <c r="S129" s="113"/>
      <c r="T129" s="113"/>
      <c r="U129" s="113"/>
      <c r="V129" s="113"/>
      <c r="W129" s="113"/>
      <c r="X129" s="113"/>
    </row>
    <row r="130" spans="1:24" s="338" customFormat="1" ht="12.75">
      <c r="A130" s="276" t="s">
        <v>45</v>
      </c>
      <c r="B130" s="165"/>
      <c r="C130" s="249">
        <v>0</v>
      </c>
      <c r="D130" s="161"/>
      <c r="E130" s="249">
        <v>0</v>
      </c>
      <c r="F130" s="161"/>
      <c r="G130" s="249">
        <v>0</v>
      </c>
      <c r="H130" s="161"/>
      <c r="I130" s="249">
        <v>0</v>
      </c>
      <c r="J130" s="161"/>
      <c r="K130" s="249">
        <v>0</v>
      </c>
      <c r="L130" s="166"/>
      <c r="M130" s="160">
        <f>SUM(C130:K130)</f>
        <v>0</v>
      </c>
      <c r="N130" s="337"/>
      <c r="O130" s="113"/>
      <c r="P130" s="113"/>
      <c r="Q130" s="113"/>
      <c r="R130" s="113"/>
      <c r="S130" s="113"/>
      <c r="T130" s="113"/>
      <c r="U130" s="113"/>
      <c r="V130" s="113"/>
      <c r="W130" s="113"/>
      <c r="X130" s="113"/>
    </row>
    <row r="131" spans="1:24" s="338" customFormat="1" ht="12.75">
      <c r="A131" s="276" t="s">
        <v>46</v>
      </c>
      <c r="B131" s="165"/>
      <c r="C131" s="249">
        <v>0</v>
      </c>
      <c r="D131" s="161"/>
      <c r="E131" s="249">
        <v>0</v>
      </c>
      <c r="F131" s="161"/>
      <c r="G131" s="249">
        <v>0</v>
      </c>
      <c r="H131" s="161"/>
      <c r="I131" s="249">
        <v>0</v>
      </c>
      <c r="J131" s="161"/>
      <c r="K131" s="249">
        <v>0</v>
      </c>
      <c r="L131" s="166"/>
      <c r="M131" s="160">
        <f>SUM(C131:K131)</f>
        <v>0</v>
      </c>
      <c r="N131" s="337"/>
      <c r="O131" s="113"/>
      <c r="P131" s="113"/>
      <c r="Q131" s="113"/>
      <c r="R131" s="113"/>
      <c r="S131" s="113"/>
      <c r="T131" s="113"/>
      <c r="U131" s="113"/>
      <c r="V131" s="113"/>
      <c r="W131" s="113"/>
      <c r="X131" s="113"/>
    </row>
    <row r="132" spans="1:24" s="338" customFormat="1" ht="12.75">
      <c r="A132" s="276" t="s">
        <v>26</v>
      </c>
      <c r="B132" s="165"/>
      <c r="C132" s="249">
        <v>0</v>
      </c>
      <c r="D132" s="161"/>
      <c r="E132" s="249">
        <v>0</v>
      </c>
      <c r="F132" s="161"/>
      <c r="G132" s="249">
        <v>0</v>
      </c>
      <c r="H132" s="161"/>
      <c r="I132" s="249">
        <v>0</v>
      </c>
      <c r="J132" s="161"/>
      <c r="K132" s="249">
        <v>0</v>
      </c>
      <c r="L132" s="166"/>
      <c r="M132" s="160">
        <f>SUM(C132:K132)</f>
        <v>0</v>
      </c>
      <c r="N132" s="337"/>
      <c r="O132" s="113"/>
      <c r="P132" s="113"/>
      <c r="Q132" s="113"/>
      <c r="R132" s="113"/>
      <c r="S132" s="113"/>
      <c r="T132" s="113"/>
      <c r="U132" s="113"/>
      <c r="V132" s="113"/>
      <c r="W132" s="113"/>
      <c r="X132" s="113"/>
    </row>
    <row r="133" spans="1:24" s="340" customFormat="1" ht="12.75">
      <c r="A133" s="275" t="s">
        <v>47</v>
      </c>
      <c r="B133" s="162"/>
      <c r="C133" s="160">
        <f>SUM(C129:C132)</f>
        <v>0</v>
      </c>
      <c r="D133" s="108"/>
      <c r="E133" s="160">
        <f>SUM(E129:E132)</f>
        <v>0</v>
      </c>
      <c r="F133" s="108"/>
      <c r="G133" s="160">
        <f>SUM(G129:G132)</f>
        <v>0</v>
      </c>
      <c r="H133" s="108"/>
      <c r="I133" s="160">
        <f>SUM(I129:I132)</f>
        <v>0</v>
      </c>
      <c r="J133" s="108"/>
      <c r="K133" s="160">
        <f>SUM(K129:K132)</f>
        <v>0</v>
      </c>
      <c r="L133" s="108"/>
      <c r="M133" s="160">
        <f>SUM(C133:K133)</f>
        <v>0</v>
      </c>
      <c r="N133" s="339"/>
      <c r="O133" s="113"/>
      <c r="P133" s="113"/>
      <c r="Q133" s="113"/>
      <c r="R133" s="113"/>
      <c r="S133" s="113"/>
      <c r="T133" s="113"/>
      <c r="U133" s="113"/>
      <c r="V133" s="113"/>
      <c r="W133" s="113"/>
      <c r="X133" s="113"/>
    </row>
    <row r="134" spans="1:24" s="340" customFormat="1" ht="12.75">
      <c r="A134" s="275"/>
      <c r="B134" s="162"/>
      <c r="C134" s="108"/>
      <c r="D134" s="108"/>
      <c r="E134" s="108"/>
      <c r="F134" s="108"/>
      <c r="G134" s="108"/>
      <c r="H134" s="108"/>
      <c r="I134" s="108"/>
      <c r="J134" s="108"/>
      <c r="K134" s="108"/>
      <c r="L134" s="108"/>
      <c r="M134" s="108"/>
      <c r="N134" s="339"/>
      <c r="O134" s="113"/>
      <c r="P134" s="113"/>
      <c r="Q134" s="113"/>
      <c r="R134" s="113"/>
      <c r="S134" s="113"/>
      <c r="T134" s="113"/>
      <c r="U134" s="113"/>
      <c r="V134" s="113"/>
      <c r="W134" s="113"/>
      <c r="X134" s="113"/>
    </row>
    <row r="135" spans="1:24" s="340" customFormat="1" ht="12.75">
      <c r="A135" s="275" t="s">
        <v>48</v>
      </c>
      <c r="B135" s="165"/>
      <c r="C135" s="108"/>
      <c r="D135" s="108"/>
      <c r="E135" s="108"/>
      <c r="F135" s="108"/>
      <c r="G135" s="108"/>
      <c r="H135" s="108"/>
      <c r="I135" s="108"/>
      <c r="J135" s="108"/>
      <c r="K135" s="108"/>
      <c r="L135" s="108"/>
      <c r="M135" s="108"/>
      <c r="N135" s="339"/>
      <c r="O135" s="113"/>
      <c r="P135" s="113"/>
      <c r="Q135" s="113"/>
      <c r="R135" s="113"/>
      <c r="S135" s="113"/>
      <c r="T135" s="113"/>
      <c r="U135" s="113"/>
      <c r="V135" s="113"/>
      <c r="W135" s="113"/>
      <c r="X135" s="113"/>
    </row>
    <row r="136" spans="1:24" s="340" customFormat="1" ht="12.75">
      <c r="A136" s="276" t="s">
        <v>70</v>
      </c>
      <c r="B136" s="165"/>
      <c r="C136" s="248">
        <v>0</v>
      </c>
      <c r="D136" s="157"/>
      <c r="E136" s="248">
        <v>0</v>
      </c>
      <c r="F136" s="157"/>
      <c r="G136" s="248">
        <v>0</v>
      </c>
      <c r="H136" s="158"/>
      <c r="I136" s="248">
        <v>0</v>
      </c>
      <c r="J136" s="159"/>
      <c r="K136" s="248">
        <v>0</v>
      </c>
      <c r="L136" s="108"/>
      <c r="M136" s="160">
        <f aca="true" t="shared" si="5" ref="M136:M141">SUM(C136:K136)</f>
        <v>0</v>
      </c>
      <c r="N136" s="339"/>
      <c r="O136" s="113"/>
      <c r="P136" s="113"/>
      <c r="Q136" s="113"/>
      <c r="R136" s="113"/>
      <c r="S136" s="113"/>
      <c r="T136" s="113"/>
      <c r="U136" s="113"/>
      <c r="V136" s="113"/>
      <c r="W136" s="113"/>
      <c r="X136" s="113"/>
    </row>
    <row r="137" spans="1:24" s="340" customFormat="1" ht="12.75">
      <c r="A137" s="276" t="s">
        <v>50</v>
      </c>
      <c r="B137" s="165"/>
      <c r="C137" s="249">
        <v>0</v>
      </c>
      <c r="D137" s="161"/>
      <c r="E137" s="249">
        <v>0</v>
      </c>
      <c r="F137" s="161"/>
      <c r="G137" s="249">
        <v>0</v>
      </c>
      <c r="H137" s="161"/>
      <c r="I137" s="249">
        <v>0</v>
      </c>
      <c r="J137" s="161"/>
      <c r="K137" s="249">
        <v>0</v>
      </c>
      <c r="L137" s="108"/>
      <c r="M137" s="160">
        <f t="shared" si="5"/>
        <v>0</v>
      </c>
      <c r="N137" s="339"/>
      <c r="O137" s="113"/>
      <c r="P137" s="113"/>
      <c r="Q137" s="113"/>
      <c r="R137" s="113"/>
      <c r="S137" s="113"/>
      <c r="T137" s="113"/>
      <c r="U137" s="113"/>
      <c r="V137" s="113"/>
      <c r="W137" s="113"/>
      <c r="X137" s="113"/>
    </row>
    <row r="138" spans="1:24" s="340" customFormat="1" ht="12.75">
      <c r="A138" s="276" t="s">
        <v>46</v>
      </c>
      <c r="B138" s="165"/>
      <c r="C138" s="249">
        <v>0</v>
      </c>
      <c r="D138" s="161"/>
      <c r="E138" s="249">
        <v>0</v>
      </c>
      <c r="F138" s="161"/>
      <c r="G138" s="249">
        <v>0</v>
      </c>
      <c r="H138" s="161"/>
      <c r="I138" s="249">
        <v>0</v>
      </c>
      <c r="J138" s="161"/>
      <c r="K138" s="249">
        <v>0</v>
      </c>
      <c r="L138" s="108"/>
      <c r="M138" s="160">
        <f t="shared" si="5"/>
        <v>0</v>
      </c>
      <c r="N138" s="339"/>
      <c r="O138" s="113"/>
      <c r="P138" s="113"/>
      <c r="Q138" s="113"/>
      <c r="R138" s="113"/>
      <c r="S138" s="113"/>
      <c r="T138" s="113"/>
      <c r="U138" s="113"/>
      <c r="V138" s="113"/>
      <c r="W138" s="113"/>
      <c r="X138" s="113"/>
    </row>
    <row r="139" spans="1:24" s="340" customFormat="1" ht="12.75">
      <c r="A139" s="276" t="s">
        <v>51</v>
      </c>
      <c r="B139" s="165"/>
      <c r="C139" s="249">
        <v>0</v>
      </c>
      <c r="D139" s="161"/>
      <c r="E139" s="249">
        <v>0</v>
      </c>
      <c r="F139" s="161"/>
      <c r="G139" s="249">
        <v>0</v>
      </c>
      <c r="H139" s="161"/>
      <c r="I139" s="249">
        <v>0</v>
      </c>
      <c r="J139" s="161"/>
      <c r="K139" s="249">
        <v>0</v>
      </c>
      <c r="L139" s="108"/>
      <c r="M139" s="160">
        <f t="shared" si="5"/>
        <v>0</v>
      </c>
      <c r="N139" s="339"/>
      <c r="O139" s="113"/>
      <c r="P139" s="113"/>
      <c r="Q139" s="113"/>
      <c r="R139" s="113"/>
      <c r="S139" s="113"/>
      <c r="T139" s="113"/>
      <c r="U139" s="113"/>
      <c r="V139" s="113"/>
      <c r="W139" s="113"/>
      <c r="X139" s="113"/>
    </row>
    <row r="140" spans="1:24" s="340" customFormat="1" ht="12.75">
      <c r="A140" s="276" t="s">
        <v>26</v>
      </c>
      <c r="B140" s="165"/>
      <c r="C140" s="249">
        <v>0</v>
      </c>
      <c r="D140" s="161"/>
      <c r="E140" s="249">
        <v>0</v>
      </c>
      <c r="F140" s="161"/>
      <c r="G140" s="249">
        <v>0</v>
      </c>
      <c r="H140" s="161"/>
      <c r="I140" s="249">
        <v>0</v>
      </c>
      <c r="J140" s="161"/>
      <c r="K140" s="249">
        <v>0</v>
      </c>
      <c r="L140" s="108"/>
      <c r="M140" s="160">
        <f t="shared" si="5"/>
        <v>0</v>
      </c>
      <c r="N140" s="339"/>
      <c r="O140" s="113"/>
      <c r="P140" s="113"/>
      <c r="Q140" s="113"/>
      <c r="R140" s="113"/>
      <c r="S140" s="113"/>
      <c r="T140" s="113"/>
      <c r="U140" s="113"/>
      <c r="V140" s="113"/>
      <c r="W140" s="113"/>
      <c r="X140" s="113"/>
    </row>
    <row r="141" spans="1:24" s="340" customFormat="1" ht="12.75">
      <c r="A141" s="275" t="s">
        <v>71</v>
      </c>
      <c r="B141" s="162"/>
      <c r="C141" s="160">
        <f>SUM(C136:C140)</f>
        <v>0</v>
      </c>
      <c r="D141" s="108"/>
      <c r="E141" s="160">
        <f>SUM(E136:E140)</f>
        <v>0</v>
      </c>
      <c r="F141" s="108"/>
      <c r="G141" s="160">
        <f>SUM(G136:G140)</f>
        <v>0</v>
      </c>
      <c r="H141" s="108"/>
      <c r="I141" s="160">
        <f>SUM(I136:I140)</f>
        <v>0</v>
      </c>
      <c r="J141" s="108"/>
      <c r="K141" s="160">
        <f>SUM(K136:K140)</f>
        <v>0</v>
      </c>
      <c r="L141" s="108"/>
      <c r="M141" s="160">
        <f t="shared" si="5"/>
        <v>0</v>
      </c>
      <c r="N141" s="339"/>
      <c r="O141" s="113"/>
      <c r="P141" s="113"/>
      <c r="Q141" s="113"/>
      <c r="R141" s="113"/>
      <c r="S141" s="113"/>
      <c r="T141" s="113"/>
      <c r="U141" s="113"/>
      <c r="V141" s="113"/>
      <c r="W141" s="113"/>
      <c r="X141" s="113"/>
    </row>
    <row r="142" spans="1:24" s="340" customFormat="1" ht="12.75">
      <c r="A142" s="275"/>
      <c r="B142" s="162"/>
      <c r="C142" s="171"/>
      <c r="D142" s="108"/>
      <c r="E142" s="171"/>
      <c r="F142" s="108"/>
      <c r="G142" s="171"/>
      <c r="H142" s="108"/>
      <c r="I142" s="171"/>
      <c r="J142" s="108"/>
      <c r="K142" s="171"/>
      <c r="L142" s="108"/>
      <c r="M142" s="171"/>
      <c r="N142" s="339"/>
      <c r="O142" s="113"/>
      <c r="P142" s="113"/>
      <c r="Q142" s="113"/>
      <c r="R142" s="113"/>
      <c r="S142" s="113"/>
      <c r="T142" s="113"/>
      <c r="U142" s="113"/>
      <c r="V142" s="113"/>
      <c r="W142" s="113"/>
      <c r="X142" s="113"/>
    </row>
    <row r="143" spans="1:24" s="340" customFormat="1" ht="12.75">
      <c r="A143" s="163" t="s">
        <v>72</v>
      </c>
      <c r="B143" s="162"/>
      <c r="C143" s="171"/>
      <c r="D143" s="108"/>
      <c r="E143" s="171"/>
      <c r="F143" s="108"/>
      <c r="G143" s="171"/>
      <c r="H143" s="108"/>
      <c r="I143" s="171"/>
      <c r="J143" s="108"/>
      <c r="K143" s="171"/>
      <c r="L143" s="108"/>
      <c r="M143" s="171"/>
      <c r="N143" s="339"/>
      <c r="O143" s="113"/>
      <c r="P143" s="113"/>
      <c r="Q143" s="113"/>
      <c r="R143" s="113"/>
      <c r="S143" s="113"/>
      <c r="T143" s="113"/>
      <c r="U143" s="113"/>
      <c r="V143" s="113"/>
      <c r="W143" s="113"/>
      <c r="X143" s="113"/>
    </row>
    <row r="144" spans="1:24" s="340" customFormat="1" ht="12.75">
      <c r="A144" s="164" t="s">
        <v>46</v>
      </c>
      <c r="B144" s="162"/>
      <c r="C144" s="248">
        <v>0</v>
      </c>
      <c r="D144" s="157"/>
      <c r="E144" s="248">
        <v>0</v>
      </c>
      <c r="F144" s="157"/>
      <c r="G144" s="248">
        <v>0</v>
      </c>
      <c r="H144" s="158"/>
      <c r="I144" s="248">
        <v>0</v>
      </c>
      <c r="J144" s="159"/>
      <c r="K144" s="248">
        <v>0</v>
      </c>
      <c r="L144" s="108"/>
      <c r="M144" s="160">
        <f aca="true" t="shared" si="6" ref="M144:M150">SUM(C144:K144)</f>
        <v>0</v>
      </c>
      <c r="N144" s="339"/>
      <c r="O144" s="113"/>
      <c r="P144" s="113"/>
      <c r="Q144" s="113"/>
      <c r="R144" s="113"/>
      <c r="S144" s="113"/>
      <c r="T144" s="113"/>
      <c r="U144" s="113"/>
      <c r="V144" s="113"/>
      <c r="W144" s="113"/>
      <c r="X144" s="113"/>
    </row>
    <row r="145" spans="1:24" s="340" customFormat="1" ht="12.75">
      <c r="A145" s="164" t="s">
        <v>73</v>
      </c>
      <c r="B145" s="162"/>
      <c r="C145" s="249">
        <v>0</v>
      </c>
      <c r="D145" s="161"/>
      <c r="E145" s="249">
        <v>0</v>
      </c>
      <c r="F145" s="161"/>
      <c r="G145" s="249">
        <v>0</v>
      </c>
      <c r="H145" s="161"/>
      <c r="I145" s="249">
        <v>0</v>
      </c>
      <c r="J145" s="161"/>
      <c r="K145" s="249">
        <v>0</v>
      </c>
      <c r="L145" s="108"/>
      <c r="M145" s="160">
        <f t="shared" si="6"/>
        <v>0</v>
      </c>
      <c r="N145" s="339"/>
      <c r="O145" s="113"/>
      <c r="P145" s="113"/>
      <c r="Q145" s="113"/>
      <c r="R145" s="113"/>
      <c r="S145" s="113"/>
      <c r="T145" s="113"/>
      <c r="U145" s="113"/>
      <c r="V145" s="113"/>
      <c r="W145" s="113"/>
      <c r="X145" s="113"/>
    </row>
    <row r="146" spans="1:24" s="340" customFormat="1" ht="12.75">
      <c r="A146" s="164" t="s">
        <v>74</v>
      </c>
      <c r="B146" s="162"/>
      <c r="C146" s="249">
        <v>0</v>
      </c>
      <c r="D146" s="161"/>
      <c r="E146" s="249">
        <v>0</v>
      </c>
      <c r="F146" s="161"/>
      <c r="G146" s="249">
        <v>0</v>
      </c>
      <c r="H146" s="161"/>
      <c r="I146" s="249">
        <v>0</v>
      </c>
      <c r="J146" s="161"/>
      <c r="K146" s="249">
        <v>0</v>
      </c>
      <c r="L146" s="108"/>
      <c r="M146" s="160">
        <f t="shared" si="6"/>
        <v>0</v>
      </c>
      <c r="N146" s="339"/>
      <c r="O146" s="113"/>
      <c r="P146" s="113"/>
      <c r="Q146" s="113"/>
      <c r="R146" s="113"/>
      <c r="S146" s="113"/>
      <c r="T146" s="113"/>
      <c r="U146" s="113"/>
      <c r="V146" s="113"/>
      <c r="W146" s="113"/>
      <c r="X146" s="113"/>
    </row>
    <row r="147" spans="1:24" s="340" customFormat="1" ht="12.75">
      <c r="A147" s="164" t="s">
        <v>75</v>
      </c>
      <c r="B147" s="162"/>
      <c r="C147" s="249">
        <v>0</v>
      </c>
      <c r="D147" s="161"/>
      <c r="E147" s="249">
        <v>0</v>
      </c>
      <c r="F147" s="161"/>
      <c r="G147" s="249">
        <v>0</v>
      </c>
      <c r="H147" s="161"/>
      <c r="I147" s="249">
        <v>0</v>
      </c>
      <c r="J147" s="161"/>
      <c r="K147" s="249">
        <v>0</v>
      </c>
      <c r="L147" s="108"/>
      <c r="M147" s="160">
        <f t="shared" si="6"/>
        <v>0</v>
      </c>
      <c r="N147" s="339"/>
      <c r="O147" s="113"/>
      <c r="P147" s="113"/>
      <c r="Q147" s="113"/>
      <c r="R147" s="113"/>
      <c r="S147" s="113"/>
      <c r="T147" s="113"/>
      <c r="U147" s="113"/>
      <c r="V147" s="113"/>
      <c r="W147" s="113"/>
      <c r="X147" s="113"/>
    </row>
    <row r="148" spans="1:24" s="340" customFormat="1" ht="12.75">
      <c r="A148" s="164" t="s">
        <v>32</v>
      </c>
      <c r="B148" s="162"/>
      <c r="C148" s="249">
        <v>0</v>
      </c>
      <c r="D148" s="161"/>
      <c r="E148" s="249">
        <v>0</v>
      </c>
      <c r="F148" s="161"/>
      <c r="G148" s="249">
        <v>0</v>
      </c>
      <c r="H148" s="161"/>
      <c r="I148" s="249">
        <v>0</v>
      </c>
      <c r="J148" s="161"/>
      <c r="K148" s="249">
        <v>0</v>
      </c>
      <c r="L148" s="108"/>
      <c r="M148" s="160">
        <f t="shared" si="6"/>
        <v>0</v>
      </c>
      <c r="N148" s="339"/>
      <c r="O148" s="113"/>
      <c r="P148" s="113"/>
      <c r="Q148" s="113"/>
      <c r="R148" s="113"/>
      <c r="S148" s="113"/>
      <c r="T148" s="113"/>
      <c r="U148" s="113"/>
      <c r="V148" s="113"/>
      <c r="W148" s="113"/>
      <c r="X148" s="113"/>
    </row>
    <row r="149" spans="1:24" s="340" customFormat="1" ht="12.75">
      <c r="A149" s="164" t="s">
        <v>26</v>
      </c>
      <c r="B149" s="162"/>
      <c r="C149" s="249">
        <v>0</v>
      </c>
      <c r="D149" s="161"/>
      <c r="E149" s="249">
        <v>0</v>
      </c>
      <c r="F149" s="161"/>
      <c r="G149" s="249">
        <v>0</v>
      </c>
      <c r="H149" s="161"/>
      <c r="I149" s="249">
        <v>0</v>
      </c>
      <c r="J149" s="161"/>
      <c r="K149" s="249">
        <v>0</v>
      </c>
      <c r="L149" s="108"/>
      <c r="M149" s="160">
        <f t="shared" si="6"/>
        <v>0</v>
      </c>
      <c r="N149" s="339"/>
      <c r="O149" s="113"/>
      <c r="P149" s="113"/>
      <c r="Q149" s="113"/>
      <c r="R149" s="113"/>
      <c r="S149" s="113"/>
      <c r="T149" s="113"/>
      <c r="U149" s="113"/>
      <c r="V149" s="113"/>
      <c r="W149" s="113"/>
      <c r="X149" s="113"/>
    </row>
    <row r="150" spans="1:24" s="340" customFormat="1" ht="12.75">
      <c r="A150" s="163" t="s">
        <v>76</v>
      </c>
      <c r="B150" s="162"/>
      <c r="C150" s="160">
        <f>SUM(C144:C149)</f>
        <v>0</v>
      </c>
      <c r="D150" s="108"/>
      <c r="E150" s="160">
        <f>SUM(E144:E149)</f>
        <v>0</v>
      </c>
      <c r="F150" s="108"/>
      <c r="G150" s="160">
        <f>SUM(G144:G149)</f>
        <v>0</v>
      </c>
      <c r="H150" s="108"/>
      <c r="I150" s="160">
        <f>SUM(I144:I149)</f>
        <v>0</v>
      </c>
      <c r="J150" s="108"/>
      <c r="K150" s="160">
        <f>SUM(K144:K149)</f>
        <v>0</v>
      </c>
      <c r="L150" s="108"/>
      <c r="M150" s="160">
        <f t="shared" si="6"/>
        <v>0</v>
      </c>
      <c r="N150" s="339"/>
      <c r="O150" s="113"/>
      <c r="P150" s="113"/>
      <c r="Q150" s="113"/>
      <c r="R150" s="113"/>
      <c r="S150" s="113"/>
      <c r="T150" s="113"/>
      <c r="U150" s="113"/>
      <c r="V150" s="113"/>
      <c r="W150" s="113"/>
      <c r="X150" s="113"/>
    </row>
    <row r="151" spans="1:24" s="340" customFormat="1" ht="12.75">
      <c r="A151" s="163"/>
      <c r="B151" s="162"/>
      <c r="C151" s="108"/>
      <c r="D151" s="108"/>
      <c r="E151" s="108"/>
      <c r="F151" s="108"/>
      <c r="G151" s="108"/>
      <c r="H151" s="108"/>
      <c r="I151" s="108"/>
      <c r="J151" s="108"/>
      <c r="K151" s="108"/>
      <c r="L151" s="108"/>
      <c r="M151" s="108"/>
      <c r="N151" s="339"/>
      <c r="O151" s="113"/>
      <c r="P151" s="113"/>
      <c r="Q151" s="113"/>
      <c r="R151" s="113"/>
      <c r="S151" s="113"/>
      <c r="T151" s="113"/>
      <c r="U151" s="113"/>
      <c r="V151" s="113"/>
      <c r="W151" s="113"/>
      <c r="X151" s="113"/>
    </row>
    <row r="152" spans="1:24" s="340" customFormat="1" ht="12.75">
      <c r="A152" s="163" t="s">
        <v>77</v>
      </c>
      <c r="B152" s="162"/>
      <c r="C152" s="108"/>
      <c r="D152" s="108"/>
      <c r="E152" s="108"/>
      <c r="F152" s="108"/>
      <c r="G152" s="108"/>
      <c r="H152" s="108"/>
      <c r="I152" s="108"/>
      <c r="J152" s="108"/>
      <c r="K152" s="108"/>
      <c r="L152" s="108"/>
      <c r="M152" s="108"/>
      <c r="N152" s="339"/>
      <c r="O152" s="113"/>
      <c r="P152" s="113"/>
      <c r="Q152" s="113"/>
      <c r="R152" s="113"/>
      <c r="S152" s="113"/>
      <c r="T152" s="113"/>
      <c r="U152" s="113"/>
      <c r="V152" s="113"/>
      <c r="W152" s="113"/>
      <c r="X152" s="113"/>
    </row>
    <row r="153" spans="1:24" s="340" customFormat="1" ht="12.75">
      <c r="A153" s="164" t="s">
        <v>78</v>
      </c>
      <c r="B153" s="162"/>
      <c r="C153" s="248">
        <v>0</v>
      </c>
      <c r="D153" s="157"/>
      <c r="E153" s="248">
        <v>0</v>
      </c>
      <c r="F153" s="157"/>
      <c r="G153" s="248">
        <v>0</v>
      </c>
      <c r="H153" s="158"/>
      <c r="I153" s="248">
        <v>0</v>
      </c>
      <c r="J153" s="159"/>
      <c r="K153" s="248">
        <v>0</v>
      </c>
      <c r="L153" s="108"/>
      <c r="M153" s="160">
        <f aca="true" t="shared" si="7" ref="M153:M158">SUM(C153:K153)</f>
        <v>0</v>
      </c>
      <c r="N153" s="339"/>
      <c r="O153" s="113"/>
      <c r="P153" s="113"/>
      <c r="Q153" s="113"/>
      <c r="R153" s="113"/>
      <c r="S153" s="113"/>
      <c r="T153" s="113"/>
      <c r="U153" s="113"/>
      <c r="V153" s="113"/>
      <c r="W153" s="113"/>
      <c r="X153" s="113"/>
    </row>
    <row r="154" spans="1:24" s="340" customFormat="1" ht="12.75">
      <c r="A154" s="164" t="s">
        <v>79</v>
      </c>
      <c r="B154" s="162"/>
      <c r="C154" s="249">
        <v>0</v>
      </c>
      <c r="D154" s="161"/>
      <c r="E154" s="249">
        <v>0</v>
      </c>
      <c r="F154" s="161"/>
      <c r="G154" s="249">
        <v>0</v>
      </c>
      <c r="H154" s="161"/>
      <c r="I154" s="249">
        <v>0</v>
      </c>
      <c r="J154" s="161"/>
      <c r="K154" s="249">
        <v>0</v>
      </c>
      <c r="L154" s="108"/>
      <c r="M154" s="160">
        <f t="shared" si="7"/>
        <v>0</v>
      </c>
      <c r="N154" s="339"/>
      <c r="O154" s="113"/>
      <c r="P154" s="113"/>
      <c r="Q154" s="113"/>
      <c r="R154" s="113"/>
      <c r="S154" s="113"/>
      <c r="T154" s="113"/>
      <c r="U154" s="113"/>
      <c r="V154" s="113"/>
      <c r="W154" s="113"/>
      <c r="X154" s="113"/>
    </row>
    <row r="155" spans="1:24" s="340" customFormat="1" ht="12.75">
      <c r="A155" s="164" t="s">
        <v>80</v>
      </c>
      <c r="B155" s="162"/>
      <c r="C155" s="249">
        <v>0</v>
      </c>
      <c r="D155" s="161"/>
      <c r="E155" s="249">
        <v>0</v>
      </c>
      <c r="F155" s="161"/>
      <c r="G155" s="249">
        <v>0</v>
      </c>
      <c r="H155" s="161"/>
      <c r="I155" s="249">
        <v>0</v>
      </c>
      <c r="J155" s="161"/>
      <c r="K155" s="249">
        <v>0</v>
      </c>
      <c r="L155" s="108"/>
      <c r="M155" s="160">
        <f t="shared" si="7"/>
        <v>0</v>
      </c>
      <c r="N155" s="339"/>
      <c r="O155" s="113"/>
      <c r="P155" s="113"/>
      <c r="Q155" s="113"/>
      <c r="R155" s="113"/>
      <c r="S155" s="113"/>
      <c r="T155" s="113"/>
      <c r="U155" s="113"/>
      <c r="V155" s="113"/>
      <c r="W155" s="113"/>
      <c r="X155" s="113"/>
    </row>
    <row r="156" spans="1:24" s="340" customFormat="1" ht="12.75">
      <c r="A156" s="164" t="s">
        <v>81</v>
      </c>
      <c r="B156" s="162"/>
      <c r="C156" s="249">
        <v>0</v>
      </c>
      <c r="D156" s="161"/>
      <c r="E156" s="249">
        <v>0</v>
      </c>
      <c r="F156" s="161"/>
      <c r="G156" s="249">
        <v>0</v>
      </c>
      <c r="H156" s="161"/>
      <c r="I156" s="249">
        <v>0</v>
      </c>
      <c r="J156" s="161"/>
      <c r="K156" s="249">
        <v>0</v>
      </c>
      <c r="L156" s="108"/>
      <c r="M156" s="160">
        <f t="shared" si="7"/>
        <v>0</v>
      </c>
      <c r="N156" s="339"/>
      <c r="O156" s="113"/>
      <c r="P156" s="113"/>
      <c r="Q156" s="113"/>
      <c r="R156" s="113"/>
      <c r="S156" s="113"/>
      <c r="T156" s="113"/>
      <c r="U156" s="113"/>
      <c r="V156" s="113"/>
      <c r="W156" s="113"/>
      <c r="X156" s="113"/>
    </row>
    <row r="157" spans="1:24" s="340" customFormat="1" ht="12.75">
      <c r="A157" s="164" t="s">
        <v>26</v>
      </c>
      <c r="B157" s="162"/>
      <c r="C157" s="249">
        <v>0</v>
      </c>
      <c r="D157" s="161"/>
      <c r="E157" s="249">
        <v>0</v>
      </c>
      <c r="F157" s="161"/>
      <c r="G157" s="249">
        <v>0</v>
      </c>
      <c r="H157" s="161"/>
      <c r="I157" s="249">
        <v>0</v>
      </c>
      <c r="J157" s="161"/>
      <c r="K157" s="249">
        <v>0</v>
      </c>
      <c r="L157" s="108"/>
      <c r="M157" s="160">
        <f t="shared" si="7"/>
        <v>0</v>
      </c>
      <c r="N157" s="339"/>
      <c r="O157" s="113"/>
      <c r="P157" s="113"/>
      <c r="Q157" s="113"/>
      <c r="R157" s="113"/>
      <c r="S157" s="113"/>
      <c r="T157" s="113"/>
      <c r="U157" s="113"/>
      <c r="V157" s="113"/>
      <c r="W157" s="113"/>
      <c r="X157" s="113"/>
    </row>
    <row r="158" spans="1:24" s="340" customFormat="1" ht="12.75">
      <c r="A158" s="163" t="s">
        <v>82</v>
      </c>
      <c r="B158" s="162"/>
      <c r="C158" s="160">
        <f>SUM(C153:C157)</f>
        <v>0</v>
      </c>
      <c r="D158" s="108"/>
      <c r="E158" s="160">
        <f>SUM(E153:E157)</f>
        <v>0</v>
      </c>
      <c r="F158" s="108"/>
      <c r="G158" s="160">
        <f>SUM(G153:G157)</f>
        <v>0</v>
      </c>
      <c r="H158" s="108"/>
      <c r="I158" s="160">
        <f>SUM(I153:I157)</f>
        <v>0</v>
      </c>
      <c r="J158" s="108"/>
      <c r="K158" s="160">
        <f>SUM(K153:K157)</f>
        <v>0</v>
      </c>
      <c r="L158" s="108"/>
      <c r="M158" s="160">
        <f t="shared" si="7"/>
        <v>0</v>
      </c>
      <c r="N158" s="339"/>
      <c r="O158" s="113"/>
      <c r="P158" s="113"/>
      <c r="Q158" s="113"/>
      <c r="R158" s="113"/>
      <c r="S158" s="113"/>
      <c r="T158" s="113"/>
      <c r="U158" s="113"/>
      <c r="V158" s="113"/>
      <c r="W158" s="113"/>
      <c r="X158" s="113"/>
    </row>
    <row r="159" spans="1:24" s="340" customFormat="1" ht="12.75">
      <c r="A159" s="163"/>
      <c r="B159" s="162"/>
      <c r="C159" s="108"/>
      <c r="D159" s="108"/>
      <c r="E159" s="108"/>
      <c r="F159" s="108"/>
      <c r="G159" s="108"/>
      <c r="H159" s="108"/>
      <c r="I159" s="108"/>
      <c r="J159" s="108"/>
      <c r="K159" s="108"/>
      <c r="L159" s="108"/>
      <c r="M159" s="108"/>
      <c r="N159" s="339"/>
      <c r="O159" s="113"/>
      <c r="P159" s="113"/>
      <c r="Q159" s="113"/>
      <c r="R159" s="113"/>
      <c r="S159" s="113"/>
      <c r="T159" s="113"/>
      <c r="U159" s="113"/>
      <c r="V159" s="113"/>
      <c r="W159" s="113"/>
      <c r="X159" s="113"/>
    </row>
    <row r="160" spans="1:24" s="340" customFormat="1" ht="12.75">
      <c r="A160" s="163" t="s">
        <v>83</v>
      </c>
      <c r="B160" s="162"/>
      <c r="C160" s="108"/>
      <c r="D160" s="108"/>
      <c r="E160" s="108"/>
      <c r="F160" s="108"/>
      <c r="G160" s="108"/>
      <c r="H160" s="108"/>
      <c r="I160" s="108"/>
      <c r="J160" s="108"/>
      <c r="K160" s="108"/>
      <c r="L160" s="108"/>
      <c r="M160" s="108"/>
      <c r="N160" s="339"/>
      <c r="O160" s="113"/>
      <c r="P160" s="113"/>
      <c r="Q160" s="113"/>
      <c r="R160" s="113"/>
      <c r="S160" s="113"/>
      <c r="T160" s="113"/>
      <c r="U160" s="113"/>
      <c r="V160" s="113"/>
      <c r="W160" s="113"/>
      <c r="X160" s="113"/>
    </row>
    <row r="161" spans="1:24" s="340" customFormat="1" ht="12.75">
      <c r="A161" s="164" t="s">
        <v>55</v>
      </c>
      <c r="B161" s="162"/>
      <c r="C161" s="248">
        <v>0</v>
      </c>
      <c r="D161" s="157"/>
      <c r="E161" s="248">
        <v>0</v>
      </c>
      <c r="F161" s="157"/>
      <c r="G161" s="248">
        <v>0</v>
      </c>
      <c r="H161" s="158"/>
      <c r="I161" s="248">
        <v>0</v>
      </c>
      <c r="J161" s="159"/>
      <c r="K161" s="248">
        <v>0</v>
      </c>
      <c r="L161" s="108"/>
      <c r="M161" s="160">
        <f>SUM(C161:K161)</f>
        <v>0</v>
      </c>
      <c r="N161" s="339"/>
      <c r="O161" s="113"/>
      <c r="P161" s="113"/>
      <c r="Q161" s="113"/>
      <c r="R161" s="113"/>
      <c r="S161" s="113"/>
      <c r="T161" s="113"/>
      <c r="U161" s="113"/>
      <c r="V161" s="113"/>
      <c r="W161" s="113"/>
      <c r="X161" s="113"/>
    </row>
    <row r="162" spans="1:24" s="340" customFormat="1" ht="12.75">
      <c r="A162" s="164" t="s">
        <v>56</v>
      </c>
      <c r="B162" s="162"/>
      <c r="C162" s="249">
        <v>0</v>
      </c>
      <c r="D162" s="161"/>
      <c r="E162" s="249">
        <v>0</v>
      </c>
      <c r="F162" s="161"/>
      <c r="G162" s="249">
        <v>0</v>
      </c>
      <c r="H162" s="161"/>
      <c r="I162" s="249">
        <v>0</v>
      </c>
      <c r="J162" s="161"/>
      <c r="K162" s="249">
        <v>0</v>
      </c>
      <c r="L162" s="108"/>
      <c r="M162" s="160">
        <f>SUM(C162:K162)</f>
        <v>0</v>
      </c>
      <c r="N162" s="339"/>
      <c r="O162" s="113"/>
      <c r="P162" s="113"/>
      <c r="Q162" s="113"/>
      <c r="R162" s="113"/>
      <c r="S162" s="113"/>
      <c r="T162" s="113"/>
      <c r="U162" s="113"/>
      <c r="V162" s="113"/>
      <c r="W162" s="113"/>
      <c r="X162" s="113"/>
    </row>
    <row r="163" spans="1:24" s="340" customFormat="1" ht="12.75">
      <c r="A163" s="164" t="s">
        <v>57</v>
      </c>
      <c r="B163" s="162"/>
      <c r="C163" s="249">
        <v>0</v>
      </c>
      <c r="D163" s="161"/>
      <c r="E163" s="249">
        <v>0</v>
      </c>
      <c r="F163" s="161"/>
      <c r="G163" s="249">
        <v>0</v>
      </c>
      <c r="H163" s="161"/>
      <c r="I163" s="249">
        <v>0</v>
      </c>
      <c r="J163" s="161"/>
      <c r="K163" s="249">
        <v>0</v>
      </c>
      <c r="L163" s="108"/>
      <c r="M163" s="160">
        <f>SUM(C163:K163)</f>
        <v>0</v>
      </c>
      <c r="N163" s="339"/>
      <c r="O163" s="113"/>
      <c r="P163" s="113"/>
      <c r="Q163" s="113"/>
      <c r="R163" s="113"/>
      <c r="S163" s="113"/>
      <c r="T163" s="113"/>
      <c r="U163" s="113"/>
      <c r="V163" s="113"/>
      <c r="W163" s="113"/>
      <c r="X163" s="113"/>
    </row>
    <row r="164" spans="1:24" s="340" customFormat="1" ht="12.75">
      <c r="A164" s="163" t="s">
        <v>84</v>
      </c>
      <c r="B164" s="162"/>
      <c r="C164" s="160">
        <f>SUM(C161:C163)</f>
        <v>0</v>
      </c>
      <c r="D164" s="108"/>
      <c r="E164" s="160">
        <f>SUM(E161:E163)</f>
        <v>0</v>
      </c>
      <c r="F164" s="108"/>
      <c r="G164" s="160">
        <f>SUM(G161:G163)</f>
        <v>0</v>
      </c>
      <c r="H164" s="108"/>
      <c r="I164" s="160">
        <f>SUM(I161:I163)</f>
        <v>0</v>
      </c>
      <c r="J164" s="108"/>
      <c r="K164" s="160">
        <f>SUM(K161:K163)</f>
        <v>0</v>
      </c>
      <c r="L164" s="108"/>
      <c r="M164" s="160">
        <f>SUM(C164:K164)</f>
        <v>0</v>
      </c>
      <c r="N164" s="339"/>
      <c r="O164" s="113"/>
      <c r="P164" s="113"/>
      <c r="Q164" s="113"/>
      <c r="R164" s="113"/>
      <c r="S164" s="113"/>
      <c r="T164" s="113"/>
      <c r="U164" s="113"/>
      <c r="V164" s="113"/>
      <c r="W164" s="113"/>
      <c r="X164" s="113"/>
    </row>
    <row r="165" spans="1:24" s="340" customFormat="1" ht="12.75">
      <c r="A165" s="163"/>
      <c r="B165" s="162"/>
      <c r="C165" s="108"/>
      <c r="D165" s="108"/>
      <c r="E165" s="108"/>
      <c r="F165" s="108"/>
      <c r="G165" s="108"/>
      <c r="H165" s="108"/>
      <c r="I165" s="108"/>
      <c r="J165" s="108"/>
      <c r="K165" s="108"/>
      <c r="L165" s="108"/>
      <c r="M165" s="108"/>
      <c r="N165" s="339"/>
      <c r="O165" s="113"/>
      <c r="P165" s="113"/>
      <c r="Q165" s="113"/>
      <c r="R165" s="113"/>
      <c r="S165" s="113"/>
      <c r="T165" s="113"/>
      <c r="U165" s="113"/>
      <c r="V165" s="113"/>
      <c r="W165" s="113"/>
      <c r="X165" s="113"/>
    </row>
    <row r="166" spans="1:15" ht="12.75">
      <c r="A166" s="271" t="s">
        <v>85</v>
      </c>
      <c r="B166" s="165"/>
      <c r="C166" s="108"/>
      <c r="D166" s="108"/>
      <c r="E166" s="108"/>
      <c r="F166" s="108"/>
      <c r="G166" s="108"/>
      <c r="H166" s="108"/>
      <c r="I166" s="108"/>
      <c r="J166" s="108"/>
      <c r="K166" s="108"/>
      <c r="L166" s="108"/>
      <c r="M166" s="108"/>
      <c r="N166" s="341"/>
      <c r="O166" s="113"/>
    </row>
    <row r="167" spans="1:15" ht="12.75">
      <c r="A167" s="164" t="s">
        <v>244</v>
      </c>
      <c r="B167" s="165"/>
      <c r="C167" s="278">
        <f>SUM('I Mirror_East'!$B67:$M67)*'I Mirror_East'!$B51</f>
        <v>0</v>
      </c>
      <c r="D167" s="157"/>
      <c r="E167" s="278">
        <f>SUM('I Mirror_East'!$B100:$M100)*'I Mirror_East'!$B84</f>
        <v>0</v>
      </c>
      <c r="F167" s="157"/>
      <c r="G167" s="278">
        <f>SUM('I Mirror_East'!$B133:$M133)*'I Mirror_East'!$B117</f>
        <v>0</v>
      </c>
      <c r="H167" s="158"/>
      <c r="I167" s="278">
        <f>SUM('I Mirror_East'!$B166:$M166)*'I Mirror_East'!$B150</f>
        <v>0</v>
      </c>
      <c r="J167" s="158"/>
      <c r="K167" s="278">
        <f>SUM('I Mirror_East'!$B199:$M199)*'I Mirror_East'!$B183</f>
        <v>0</v>
      </c>
      <c r="L167" s="166"/>
      <c r="M167" s="160">
        <f>SUM(C167:K167)</f>
        <v>0</v>
      </c>
      <c r="N167" s="341"/>
      <c r="O167" s="113"/>
    </row>
    <row r="168" spans="1:15" ht="12.75">
      <c r="A168" s="164" t="s">
        <v>245</v>
      </c>
      <c r="B168" s="165"/>
      <c r="C168" s="279">
        <f>SUM('I Mirror_East'!$B68:$M68)*'I Mirror_East'!$B52</f>
        <v>0</v>
      </c>
      <c r="D168" s="277"/>
      <c r="E168" s="279">
        <f>SUM('I Mirror_East'!$B101:$M101)*'I Mirror_East'!$B85</f>
        <v>0</v>
      </c>
      <c r="F168" s="277"/>
      <c r="G168" s="279">
        <f>SUM('I Mirror_East'!$B134:$M134)*'I Mirror_East'!$B118</f>
        <v>0</v>
      </c>
      <c r="H168" s="277"/>
      <c r="I168" s="279">
        <f>SUM('I Mirror_East'!$B167:$M167)*'I Mirror_East'!$B151</f>
        <v>0</v>
      </c>
      <c r="J168" s="277"/>
      <c r="K168" s="279">
        <f>SUM('I Mirror_East'!$B200:$M200)*'I Mirror_East'!$B184</f>
        <v>0</v>
      </c>
      <c r="L168" s="166"/>
      <c r="M168" s="160">
        <f>SUM(C168:K168)</f>
        <v>0</v>
      </c>
      <c r="N168" s="341"/>
      <c r="O168" s="113"/>
    </row>
    <row r="169" spans="1:15" ht="12.75">
      <c r="A169" s="164" t="s">
        <v>246</v>
      </c>
      <c r="B169" s="165"/>
      <c r="C169" s="279">
        <f>SUM('I Mirror_East'!$B69:$M69)*'I Mirror_East'!$B53</f>
        <v>0</v>
      </c>
      <c r="D169" s="277"/>
      <c r="E169" s="279">
        <f>SUM('I Mirror_East'!$B102:$M102)*'I Mirror_East'!$B86</f>
        <v>0</v>
      </c>
      <c r="F169" s="277"/>
      <c r="G169" s="279">
        <f>SUM('I Mirror_East'!$B135:$M135)*'I Mirror_East'!$B119</f>
        <v>0</v>
      </c>
      <c r="H169" s="277"/>
      <c r="I169" s="279">
        <f>SUM('I Mirror_East'!$B168:$M168)*'I Mirror_East'!$B152</f>
        <v>0</v>
      </c>
      <c r="J169" s="277"/>
      <c r="K169" s="279">
        <f>SUM('I Mirror_East'!$B201:$M201)*'I Mirror_East'!$B185</f>
        <v>0</v>
      </c>
      <c r="L169" s="166"/>
      <c r="M169" s="160">
        <f>SUM(C169:K169)</f>
        <v>0</v>
      </c>
      <c r="N169" s="341"/>
      <c r="O169" s="113"/>
    </row>
    <row r="170" spans="1:15" ht="12.75">
      <c r="A170" s="164" t="s">
        <v>247</v>
      </c>
      <c r="B170" s="165"/>
      <c r="C170" s="279">
        <f>SUM('I Mirror_East'!$B70:$M70)*'I Mirror_East'!$B54</f>
        <v>0</v>
      </c>
      <c r="D170" s="277"/>
      <c r="E170" s="279">
        <f>SUM('I Mirror_East'!$B103:$M103)*'I Mirror_East'!$B87</f>
        <v>0</v>
      </c>
      <c r="F170" s="277"/>
      <c r="G170" s="279">
        <f>SUM('I Mirror_East'!$B136:$M136)*'I Mirror_East'!$B120</f>
        <v>0</v>
      </c>
      <c r="H170" s="277"/>
      <c r="I170" s="279">
        <f>SUM('I Mirror_East'!$B169:$M169)*'I Mirror_East'!$B153</f>
        <v>0</v>
      </c>
      <c r="J170" s="277"/>
      <c r="K170" s="279">
        <f>SUM('I Mirror_East'!$B202:$M202)*'I Mirror_East'!$B186</f>
        <v>0</v>
      </c>
      <c r="L170" s="166"/>
      <c r="M170" s="160">
        <f>SUM(C170:K170)</f>
        <v>0</v>
      </c>
      <c r="N170" s="341"/>
      <c r="O170" s="113"/>
    </row>
    <row r="171" spans="1:15" ht="12.75">
      <c r="A171" s="271" t="s">
        <v>248</v>
      </c>
      <c r="B171" s="165"/>
      <c r="C171" s="160">
        <f>SUM(C167:C170)</f>
        <v>0</v>
      </c>
      <c r="D171" s="108"/>
      <c r="E171" s="160">
        <f>SUM(E167:E170)</f>
        <v>0</v>
      </c>
      <c r="F171" s="108"/>
      <c r="G171" s="160">
        <f>SUM(G167:G170)</f>
        <v>0</v>
      </c>
      <c r="H171" s="108"/>
      <c r="I171" s="160">
        <f>SUM(I167:I170)</f>
        <v>0</v>
      </c>
      <c r="J171" s="108"/>
      <c r="K171" s="160">
        <f>SUM(K167:K170)</f>
        <v>0</v>
      </c>
      <c r="L171" s="108"/>
      <c r="M171" s="160">
        <f>SUM(C171:K171)</f>
        <v>0</v>
      </c>
      <c r="N171" s="341"/>
      <c r="O171" s="113"/>
    </row>
    <row r="172" spans="1:15" ht="12.75">
      <c r="A172" s="172"/>
      <c r="B172" s="165"/>
      <c r="C172" s="166"/>
      <c r="D172" s="166"/>
      <c r="E172" s="166"/>
      <c r="F172" s="166"/>
      <c r="G172" s="166"/>
      <c r="H172" s="166"/>
      <c r="I172" s="166" t="s">
        <v>1</v>
      </c>
      <c r="J172" s="166"/>
      <c r="K172" s="166" t="s">
        <v>1</v>
      </c>
      <c r="L172" s="166"/>
      <c r="M172" s="108"/>
      <c r="O172" s="113"/>
    </row>
    <row r="173" spans="1:15" ht="12.75">
      <c r="A173" s="163" t="s">
        <v>86</v>
      </c>
      <c r="B173" s="165"/>
      <c r="C173" s="166"/>
      <c r="D173" s="166"/>
      <c r="E173" s="166"/>
      <c r="F173" s="166"/>
      <c r="G173" s="166"/>
      <c r="H173" s="166"/>
      <c r="I173" s="166"/>
      <c r="J173" s="166"/>
      <c r="K173" s="166"/>
      <c r="L173" s="166"/>
      <c r="M173" s="108"/>
      <c r="O173" s="113"/>
    </row>
    <row r="174" spans="1:15" ht="12.75">
      <c r="A174" s="172" t="s">
        <v>87</v>
      </c>
      <c r="B174" s="165"/>
      <c r="C174" s="248">
        <v>0</v>
      </c>
      <c r="D174" s="157"/>
      <c r="E174" s="248">
        <v>0</v>
      </c>
      <c r="F174" s="157"/>
      <c r="G174" s="248">
        <v>0</v>
      </c>
      <c r="H174" s="158"/>
      <c r="I174" s="248">
        <v>0</v>
      </c>
      <c r="J174" s="159"/>
      <c r="K174" s="248">
        <v>0</v>
      </c>
      <c r="L174" s="166"/>
      <c r="M174" s="160">
        <f>SUM(C174:K174)</f>
        <v>0</v>
      </c>
      <c r="O174" s="113"/>
    </row>
    <row r="175" spans="1:15" ht="12.75">
      <c r="A175" s="172" t="s">
        <v>88</v>
      </c>
      <c r="B175" s="165"/>
      <c r="C175" s="249">
        <v>0</v>
      </c>
      <c r="D175" s="161"/>
      <c r="E175" s="249">
        <v>0</v>
      </c>
      <c r="F175" s="161"/>
      <c r="G175" s="249">
        <v>0</v>
      </c>
      <c r="H175" s="161"/>
      <c r="I175" s="249">
        <v>0</v>
      </c>
      <c r="J175" s="161"/>
      <c r="K175" s="249">
        <v>0</v>
      </c>
      <c r="L175" s="166"/>
      <c r="M175" s="160">
        <f>SUM(C175:K175)</f>
        <v>0</v>
      </c>
      <c r="O175" s="113"/>
    </row>
    <row r="176" spans="1:15" ht="12.75">
      <c r="A176" s="163" t="s">
        <v>89</v>
      </c>
      <c r="B176" s="165"/>
      <c r="C176" s="160">
        <f>SUM(C174:C175)</f>
        <v>0</v>
      </c>
      <c r="D176" s="108"/>
      <c r="E176" s="160">
        <f>SUM(E174:E175)</f>
        <v>0</v>
      </c>
      <c r="F176" s="108"/>
      <c r="G176" s="160">
        <f>SUM(G174:G175)</f>
        <v>0</v>
      </c>
      <c r="H176" s="108"/>
      <c r="I176" s="160">
        <f>SUM(I174:I175)</f>
        <v>0</v>
      </c>
      <c r="J176" s="108"/>
      <c r="K176" s="160">
        <f>SUM(K174:K175)</f>
        <v>0</v>
      </c>
      <c r="L176" s="108"/>
      <c r="M176" s="160">
        <f>SUM(C176:K176)</f>
        <v>0</v>
      </c>
      <c r="O176" s="113"/>
    </row>
    <row r="177" spans="1:15" ht="12.75">
      <c r="A177" s="172"/>
      <c r="B177" s="165"/>
      <c r="C177" s="166"/>
      <c r="D177" s="166"/>
      <c r="E177" s="166"/>
      <c r="F177" s="166"/>
      <c r="G177" s="166"/>
      <c r="H177" s="166"/>
      <c r="I177" s="166"/>
      <c r="J177" s="166"/>
      <c r="K177" s="166"/>
      <c r="L177" s="166"/>
      <c r="M177" s="108"/>
      <c r="O177" s="113"/>
    </row>
    <row r="178" spans="1:15" ht="12.75">
      <c r="A178" s="163" t="s">
        <v>90</v>
      </c>
      <c r="B178" s="165"/>
      <c r="C178" s="248">
        <v>0</v>
      </c>
      <c r="D178" s="157"/>
      <c r="E178" s="248">
        <v>0</v>
      </c>
      <c r="F178" s="157"/>
      <c r="G178" s="248">
        <v>0</v>
      </c>
      <c r="H178" s="158"/>
      <c r="I178" s="248">
        <v>0</v>
      </c>
      <c r="J178" s="159"/>
      <c r="K178" s="248">
        <v>0</v>
      </c>
      <c r="L178" s="166"/>
      <c r="M178" s="160">
        <f>SUM(C178:K178)</f>
        <v>0</v>
      </c>
      <c r="O178" s="113"/>
    </row>
    <row r="179" spans="1:15" ht="12.75">
      <c r="A179" s="172"/>
      <c r="B179" s="165"/>
      <c r="C179" s="166"/>
      <c r="D179" s="166"/>
      <c r="E179" s="166"/>
      <c r="F179" s="166"/>
      <c r="G179" s="166"/>
      <c r="H179" s="166"/>
      <c r="I179" s="166"/>
      <c r="J179" s="166"/>
      <c r="K179" s="166"/>
      <c r="L179" s="166"/>
      <c r="M179" s="108"/>
      <c r="O179" s="113"/>
    </row>
    <row r="180" spans="1:24" s="131" customFormat="1" ht="12.75">
      <c r="A180" s="173" t="s">
        <v>91</v>
      </c>
      <c r="B180" s="162"/>
      <c r="C180" s="160">
        <f>C108+C118+C126+C133+C141+C150+C158+C164+C171+C176+C178</f>
        <v>0</v>
      </c>
      <c r="D180" s="108"/>
      <c r="E180" s="160">
        <f>E108+E118+E126+E133+E141+E150+E158+E164+E171+E176+E178</f>
        <v>0</v>
      </c>
      <c r="F180" s="108"/>
      <c r="G180" s="160">
        <f>G108+G118+G126+G133+G141+G150+G158+G164+G171+G176+G178</f>
        <v>0</v>
      </c>
      <c r="H180" s="108"/>
      <c r="I180" s="160">
        <f>I108+I118+I126+I133+I141+I150+I158+I164+I171+I176+I178</f>
        <v>0</v>
      </c>
      <c r="J180" s="108"/>
      <c r="K180" s="160">
        <f>K108+K118+K126+K133+K141+K150+K158+K164+K171+K176+K178</f>
        <v>0</v>
      </c>
      <c r="L180" s="108"/>
      <c r="M180" s="160">
        <f>SUM(C180:K180)</f>
        <v>0</v>
      </c>
      <c r="N180" s="342"/>
      <c r="O180" s="113"/>
      <c r="P180" s="113"/>
      <c r="Q180" s="113"/>
      <c r="R180" s="113"/>
      <c r="S180" s="113"/>
      <c r="T180" s="113"/>
      <c r="U180" s="113"/>
      <c r="V180" s="113"/>
      <c r="W180" s="113"/>
      <c r="X180" s="113"/>
    </row>
    <row r="181" spans="1:24" s="131" customFormat="1" ht="12.75">
      <c r="A181" s="173"/>
      <c r="B181" s="162"/>
      <c r="C181" s="108"/>
      <c r="D181" s="108"/>
      <c r="E181" s="108"/>
      <c r="F181" s="108"/>
      <c r="G181" s="108"/>
      <c r="H181" s="108"/>
      <c r="I181" s="108"/>
      <c r="J181" s="108"/>
      <c r="K181" s="108"/>
      <c r="L181" s="108"/>
      <c r="M181" s="108"/>
      <c r="N181" s="342"/>
      <c r="O181" s="113"/>
      <c r="P181" s="113"/>
      <c r="Q181" s="113"/>
      <c r="R181" s="113"/>
      <c r="S181" s="113"/>
      <c r="T181" s="113"/>
      <c r="U181" s="113"/>
      <c r="V181" s="113"/>
      <c r="W181" s="113"/>
      <c r="X181" s="113"/>
    </row>
    <row r="182" spans="1:24" s="131" customFormat="1" ht="12.75">
      <c r="A182" s="173" t="s">
        <v>92</v>
      </c>
      <c r="B182" s="162"/>
      <c r="C182" s="160">
        <f>C180+C100</f>
        <v>0</v>
      </c>
      <c r="D182" s="108"/>
      <c r="E182" s="160">
        <f>E180+E100</f>
        <v>0</v>
      </c>
      <c r="F182" s="108"/>
      <c r="G182" s="160">
        <f>G180+G100</f>
        <v>0</v>
      </c>
      <c r="H182" s="108"/>
      <c r="I182" s="160">
        <f>I180+I100</f>
        <v>0</v>
      </c>
      <c r="J182" s="108"/>
      <c r="K182" s="160">
        <f>K180+K100</f>
        <v>0</v>
      </c>
      <c r="L182" s="108"/>
      <c r="M182" s="160">
        <f>SUM(C182:K182)</f>
        <v>0</v>
      </c>
      <c r="N182" s="342"/>
      <c r="O182" s="113"/>
      <c r="P182" s="113"/>
      <c r="Q182" s="113"/>
      <c r="R182" s="113"/>
      <c r="S182" s="113"/>
      <c r="T182" s="113"/>
      <c r="U182" s="113"/>
      <c r="V182" s="113"/>
      <c r="W182" s="113"/>
      <c r="X182" s="113"/>
    </row>
    <row r="183" spans="1:24" s="131" customFormat="1" ht="12.75">
      <c r="A183" s="173"/>
      <c r="B183" s="162"/>
      <c r="C183" s="108"/>
      <c r="D183" s="108"/>
      <c r="E183" s="108"/>
      <c r="F183" s="108"/>
      <c r="G183" s="108"/>
      <c r="H183" s="108"/>
      <c r="I183" s="108"/>
      <c r="J183" s="108"/>
      <c r="K183" s="108"/>
      <c r="L183" s="108"/>
      <c r="M183" s="108"/>
      <c r="N183" s="342"/>
      <c r="O183" s="113" t="s">
        <v>1</v>
      </c>
      <c r="P183" s="113"/>
      <c r="Q183" s="113"/>
      <c r="R183" s="113"/>
      <c r="S183" s="113"/>
      <c r="T183" s="113"/>
      <c r="U183" s="113"/>
      <c r="V183" s="113"/>
      <c r="W183" s="113"/>
      <c r="X183" s="113"/>
    </row>
    <row r="184" spans="1:15" ht="12.75">
      <c r="A184" s="280" t="s">
        <v>93</v>
      </c>
      <c r="B184" s="174"/>
      <c r="C184" s="248">
        <v>0</v>
      </c>
      <c r="D184" s="157"/>
      <c r="E184" s="248">
        <v>0</v>
      </c>
      <c r="F184" s="157"/>
      <c r="G184" s="248">
        <v>0</v>
      </c>
      <c r="H184" s="158"/>
      <c r="I184" s="248">
        <v>0</v>
      </c>
      <c r="J184" s="159"/>
      <c r="K184" s="248">
        <v>0</v>
      </c>
      <c r="L184" s="166"/>
      <c r="M184" s="160">
        <f>SUM(C184:K184)</f>
        <v>0</v>
      </c>
      <c r="O184" s="113"/>
    </row>
    <row r="185" spans="1:15" ht="12.75">
      <c r="A185" s="174"/>
      <c r="B185" s="174"/>
      <c r="C185" s="166"/>
      <c r="D185" s="166"/>
      <c r="E185" s="166"/>
      <c r="F185" s="166"/>
      <c r="G185" s="166"/>
      <c r="H185" s="166"/>
      <c r="I185" s="166"/>
      <c r="J185" s="166"/>
      <c r="K185" s="166"/>
      <c r="L185" s="166"/>
      <c r="M185" s="171"/>
      <c r="O185" s="113"/>
    </row>
    <row r="186" spans="1:24" s="131" customFormat="1" ht="12.75">
      <c r="A186" s="155" t="s">
        <v>94</v>
      </c>
      <c r="B186" s="155"/>
      <c r="C186" s="160">
        <f>C182-C184</f>
        <v>0</v>
      </c>
      <c r="D186" s="108"/>
      <c r="E186" s="160">
        <f>E182-E184</f>
        <v>0</v>
      </c>
      <c r="F186" s="108"/>
      <c r="G186" s="160">
        <f>G182-G184</f>
        <v>0</v>
      </c>
      <c r="H186" s="108"/>
      <c r="I186" s="160">
        <f>I182-I184</f>
        <v>0</v>
      </c>
      <c r="J186" s="108"/>
      <c r="K186" s="160">
        <f>K182-K184</f>
        <v>0</v>
      </c>
      <c r="L186" s="108"/>
      <c r="M186" s="160">
        <f>SUM(C186:K186)</f>
        <v>0</v>
      </c>
      <c r="N186" s="336"/>
      <c r="O186" s="113"/>
      <c r="P186" s="113"/>
      <c r="Q186" s="113"/>
      <c r="R186" s="113"/>
      <c r="S186" s="113"/>
      <c r="T186" s="113"/>
      <c r="U186" s="113"/>
      <c r="V186" s="113"/>
      <c r="W186" s="113"/>
      <c r="X186" s="113"/>
    </row>
    <row r="187" spans="1:15" ht="12.75">
      <c r="A187" s="175"/>
      <c r="B187" s="175"/>
      <c r="C187" s="176"/>
      <c r="D187" s="177"/>
      <c r="E187" s="176"/>
      <c r="F187" s="177"/>
      <c r="G187" s="176"/>
      <c r="H187" s="177"/>
      <c r="I187" s="176"/>
      <c r="J187" s="177"/>
      <c r="K187" s="177"/>
      <c r="L187" s="177"/>
      <c r="M187" s="178"/>
      <c r="O187" s="113"/>
    </row>
    <row r="188" ht="12.75">
      <c r="O188" s="343"/>
    </row>
    <row r="189" ht="12.75">
      <c r="O189" s="343"/>
    </row>
    <row r="190" ht="12.75">
      <c r="O190" s="343"/>
    </row>
    <row r="191" ht="12.75">
      <c r="O191" s="113"/>
    </row>
    <row r="192" ht="12.75">
      <c r="O192" s="113"/>
    </row>
    <row r="193" ht="12.75">
      <c r="O193" s="113"/>
    </row>
    <row r="194" ht="12.75">
      <c r="O194" s="113"/>
    </row>
  </sheetData>
  <sheetProtection algorithmName="SHA-512" hashValue="E0eHXYcXOAooiOcxMMZjLwCQ7Td3IaoDtlFa3ClK+A42zoErTcUY3LgauY+rMad1sjlD6K2iPnRWTrmOQl3N0g==" saltValue="uSub51vED69oGL3cVh+0gg==" spinCount="100000" sheet="1" objects="1" scenarios="1"/>
  <mergeCells count="3">
    <mergeCell ref="A1:M1"/>
    <mergeCell ref="B2:G2"/>
    <mergeCell ref="B3:M3"/>
  </mergeCells>
  <printOptions horizontalCentered="1"/>
  <pageMargins left="0.5" right="0.5" top="0.75" bottom="0.5" header="0.5" footer="0.25"/>
  <pageSetup fitToHeight="9" fitToWidth="1" horizontalDpi="600" verticalDpi="600" orientation="portrait" scale="64" r:id="rId1"/>
  <headerFooter alignWithMargins="0">
    <oddFooter>&amp;L&amp;F&amp;RPage &amp;P of &amp;N</oddFooter>
  </headerFooter>
  <rowBreaks count="1" manualBreakCount="1">
    <brk id="10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ABCF-C1CF-4C2C-9E73-1598201455C6}">
  <sheetPr>
    <tabColor rgb="FFFFC000"/>
    <pageSetUpPr fitToPage="1"/>
  </sheetPr>
  <dimension ref="A1:P209"/>
  <sheetViews>
    <sheetView showGridLines="0" zoomScale="80" zoomScaleNormal="80" workbookViewId="0" topLeftCell="A1">
      <selection activeCell="A1" sqref="A1:D1"/>
    </sheetView>
  </sheetViews>
  <sheetFormatPr defaultColWidth="12.57421875" defaultRowHeight="12.75"/>
  <cols>
    <col min="1" max="1" width="48.8515625" style="110" customWidth="1"/>
    <col min="2" max="13" width="15.7109375" style="110" customWidth="1"/>
    <col min="14" max="14" width="16.8515625" style="110" customWidth="1"/>
    <col min="15" max="26" width="11.421875" style="110" customWidth="1"/>
    <col min="27" max="29" width="11.421875" style="110" bestFit="1" customWidth="1"/>
    <col min="30" max="16384" width="12.57421875" style="110" customWidth="1"/>
  </cols>
  <sheetData>
    <row r="1" spans="1:4" ht="18">
      <c r="A1" s="382" t="s">
        <v>357</v>
      </c>
      <c r="B1" s="383"/>
      <c r="C1" s="383"/>
      <c r="D1" s="384"/>
    </row>
    <row r="2" spans="1:4" ht="15.5">
      <c r="A2" s="385" t="s">
        <v>335</v>
      </c>
      <c r="B2" s="386"/>
      <c r="C2" s="386"/>
      <c r="D2" s="387"/>
    </row>
    <row r="3" spans="1:4" ht="15.5">
      <c r="A3" s="388" t="str">
        <f>"CONTRACTOR: "&amp;'Contractor Info &amp; Instructions'!$B$3</f>
        <v xml:space="preserve">CONTRACTOR: </v>
      </c>
      <c r="B3" s="389"/>
      <c r="C3" s="389"/>
      <c r="D3" s="390"/>
    </row>
    <row r="5" ht="12.75">
      <c r="A5" s="111" t="s">
        <v>2</v>
      </c>
    </row>
    <row r="6" s="113" customFormat="1" ht="13">
      <c r="A6" s="112" t="s">
        <v>3</v>
      </c>
    </row>
    <row r="7" spans="1:2" s="113" customFormat="1" ht="13">
      <c r="A7" s="378" t="s">
        <v>235</v>
      </c>
      <c r="B7" s="379"/>
    </row>
    <row r="8" spans="1:2" s="113" customFormat="1" ht="13">
      <c r="A8" s="376" t="s">
        <v>236</v>
      </c>
      <c r="B8" s="377"/>
    </row>
    <row r="9" spans="1:2" s="113" customFormat="1" ht="14">
      <c r="A9" s="380" t="s">
        <v>237</v>
      </c>
      <c r="B9" s="381"/>
    </row>
    <row r="10" s="113" customFormat="1" ht="13">
      <c r="A10" s="114"/>
    </row>
    <row r="11" spans="1:2" ht="12.75">
      <c r="A11" s="115"/>
      <c r="B11" s="115"/>
    </row>
    <row r="12" spans="1:14" s="354" customFormat="1" ht="15.5">
      <c r="A12" s="1" t="s">
        <v>4</v>
      </c>
      <c r="B12" s="2"/>
      <c r="C12" s="2"/>
      <c r="D12" s="2"/>
      <c r="E12" s="2"/>
      <c r="F12" s="2"/>
      <c r="G12" s="2"/>
      <c r="H12" s="2"/>
      <c r="I12" s="2"/>
      <c r="J12" s="2"/>
      <c r="K12" s="2"/>
      <c r="L12" s="2"/>
      <c r="M12" s="2"/>
      <c r="N12" s="2"/>
    </row>
    <row r="13" spans="1:14" s="354" customFormat="1" ht="13" thickBot="1">
      <c r="A13" s="3"/>
      <c r="B13" s="2"/>
      <c r="C13" s="2"/>
      <c r="D13" s="2"/>
      <c r="E13" s="2"/>
      <c r="F13" s="2"/>
      <c r="G13" s="2"/>
      <c r="H13" s="2"/>
      <c r="I13" s="2"/>
      <c r="J13" s="2"/>
      <c r="K13" s="2"/>
      <c r="L13" s="2"/>
      <c r="M13" s="2"/>
      <c r="N13" s="2"/>
    </row>
    <row r="14" spans="1:14" s="354" customFormat="1" ht="16" thickBot="1">
      <c r="A14" s="4" t="s">
        <v>5</v>
      </c>
      <c r="B14" s="5">
        <v>2.65</v>
      </c>
      <c r="C14" s="2"/>
      <c r="D14" s="2"/>
      <c r="E14" s="2"/>
      <c r="F14" s="2"/>
      <c r="G14" s="2"/>
      <c r="H14" s="2"/>
      <c r="I14" s="2"/>
      <c r="J14" s="2"/>
      <c r="K14" s="2"/>
      <c r="L14" s="2"/>
      <c r="M14" s="2"/>
      <c r="N14" s="2"/>
    </row>
    <row r="15" spans="1:14" s="354" customFormat="1" ht="15.5">
      <c r="A15" s="4"/>
      <c r="B15" s="6"/>
      <c r="C15" s="2"/>
      <c r="D15" s="2"/>
      <c r="E15" s="2"/>
      <c r="F15" s="2"/>
      <c r="G15" s="2"/>
      <c r="H15" s="2"/>
      <c r="I15" s="2"/>
      <c r="J15" s="2"/>
      <c r="K15" s="2"/>
      <c r="L15" s="2"/>
      <c r="M15" s="2"/>
      <c r="N15" s="2"/>
    </row>
    <row r="16" spans="1:14" s="354" customFormat="1" ht="16" thickBot="1">
      <c r="A16" s="7" t="s">
        <v>95</v>
      </c>
      <c r="B16" s="8"/>
      <c r="C16" s="2"/>
      <c r="D16" s="2"/>
      <c r="E16" s="2"/>
      <c r="F16" s="2"/>
      <c r="G16" s="2"/>
      <c r="H16" s="2"/>
      <c r="I16" s="2"/>
      <c r="J16" s="2"/>
      <c r="K16" s="2"/>
      <c r="L16" s="2"/>
      <c r="M16" s="2"/>
      <c r="N16" s="2"/>
    </row>
    <row r="17" spans="1:14" s="354" customFormat="1" ht="13">
      <c r="A17" s="4" t="s">
        <v>99</v>
      </c>
      <c r="B17" s="227">
        <v>1.5</v>
      </c>
      <c r="C17" s="2"/>
      <c r="D17" s="2"/>
      <c r="E17" s="2"/>
      <c r="F17" s="2"/>
      <c r="G17" s="2"/>
      <c r="H17" s="2"/>
      <c r="I17" s="2"/>
      <c r="J17" s="2"/>
      <c r="K17" s="2"/>
      <c r="L17" s="2"/>
      <c r="M17" s="2"/>
      <c r="N17" s="2"/>
    </row>
    <row r="18" spans="1:14" s="354" customFormat="1" ht="13">
      <c r="A18" s="4" t="s">
        <v>115</v>
      </c>
      <c r="B18" s="228">
        <v>1.5</v>
      </c>
      <c r="C18" s="2"/>
      <c r="D18" s="2"/>
      <c r="E18" s="2"/>
      <c r="F18" s="2"/>
      <c r="G18" s="2"/>
      <c r="H18" s="2"/>
      <c r="I18" s="2"/>
      <c r="J18" s="2"/>
      <c r="K18" s="2"/>
      <c r="L18" s="2"/>
      <c r="M18" s="2"/>
      <c r="N18" s="2"/>
    </row>
    <row r="19" spans="1:14" s="354" customFormat="1" ht="13">
      <c r="A19" s="4" t="s">
        <v>6</v>
      </c>
      <c r="B19" s="228">
        <v>1.5</v>
      </c>
      <c r="C19" s="2"/>
      <c r="D19" s="2"/>
      <c r="E19" s="2"/>
      <c r="F19" s="2"/>
      <c r="G19" s="2"/>
      <c r="H19" s="2"/>
      <c r="I19" s="2"/>
      <c r="J19" s="2"/>
      <c r="K19" s="2"/>
      <c r="L19" s="2"/>
      <c r="M19" s="2"/>
      <c r="N19" s="2"/>
    </row>
    <row r="20" spans="1:14" s="354" customFormat="1" ht="12.75" thickBot="1">
      <c r="A20" s="4" t="s">
        <v>226</v>
      </c>
      <c r="B20" s="229">
        <v>20</v>
      </c>
      <c r="C20" s="2"/>
      <c r="D20" s="2"/>
      <c r="E20" s="2"/>
      <c r="F20" s="2"/>
      <c r="G20" s="2"/>
      <c r="H20" s="2"/>
      <c r="I20" s="2"/>
      <c r="J20" s="2"/>
      <c r="K20" s="2"/>
      <c r="L20" s="2"/>
      <c r="M20" s="2"/>
      <c r="N20" s="2"/>
    </row>
    <row r="21" spans="1:14" s="354" customFormat="1" ht="13" thickBot="1">
      <c r="A21" s="3"/>
      <c r="B21" s="2"/>
      <c r="C21" s="2"/>
      <c r="D21" s="2"/>
      <c r="E21" s="2"/>
      <c r="F21" s="2"/>
      <c r="G21" s="2"/>
      <c r="H21" s="2"/>
      <c r="I21" s="2"/>
      <c r="J21" s="2"/>
      <c r="K21" s="2"/>
      <c r="L21" s="2"/>
      <c r="M21" s="2"/>
      <c r="N21" s="2"/>
    </row>
    <row r="22" spans="1:14" s="354" customFormat="1" ht="26">
      <c r="A22" s="9" t="s">
        <v>7</v>
      </c>
      <c r="B22" s="10" t="s">
        <v>341</v>
      </c>
      <c r="C22" s="11" t="s">
        <v>342</v>
      </c>
      <c r="D22" s="11" t="s">
        <v>343</v>
      </c>
      <c r="E22" s="12" t="s">
        <v>344</v>
      </c>
      <c r="F22" s="11" t="s">
        <v>345</v>
      </c>
      <c r="G22" s="12" t="s">
        <v>346</v>
      </c>
      <c r="H22" s="11" t="s">
        <v>347</v>
      </c>
      <c r="I22" s="12" t="s">
        <v>348</v>
      </c>
      <c r="J22" s="11" t="s">
        <v>349</v>
      </c>
      <c r="K22" s="12" t="s">
        <v>350</v>
      </c>
      <c r="L22" s="11" t="s">
        <v>351</v>
      </c>
      <c r="M22" s="11" t="s">
        <v>352</v>
      </c>
      <c r="N22" s="13" t="s">
        <v>8</v>
      </c>
    </row>
    <row r="23" spans="1:14" s="354" customFormat="1" ht="13">
      <c r="A23" s="14" t="s">
        <v>108</v>
      </c>
      <c r="B23" s="371">
        <f>(1+0.0175)^(1/12)-1</f>
        <v>0.0014467654179763922</v>
      </c>
      <c r="C23" s="15">
        <f>B23</f>
        <v>0.0014467654179763922</v>
      </c>
      <c r="D23" s="15">
        <f aca="true" t="shared" si="0" ref="D23:M23">C23</f>
        <v>0.0014467654179763922</v>
      </c>
      <c r="E23" s="15">
        <f t="shared" si="0"/>
        <v>0.0014467654179763922</v>
      </c>
      <c r="F23" s="15">
        <f t="shared" si="0"/>
        <v>0.0014467654179763922</v>
      </c>
      <c r="G23" s="15">
        <f t="shared" si="0"/>
        <v>0.0014467654179763922</v>
      </c>
      <c r="H23" s="15">
        <f t="shared" si="0"/>
        <v>0.0014467654179763922</v>
      </c>
      <c r="I23" s="15">
        <f t="shared" si="0"/>
        <v>0.0014467654179763922</v>
      </c>
      <c r="J23" s="15">
        <f t="shared" si="0"/>
        <v>0.0014467654179763922</v>
      </c>
      <c r="K23" s="15">
        <f t="shared" si="0"/>
        <v>0.0014467654179763922</v>
      </c>
      <c r="L23" s="15">
        <f t="shared" si="0"/>
        <v>0.0014467654179763922</v>
      </c>
      <c r="M23" s="15">
        <f t="shared" si="0"/>
        <v>0.0014467654179763922</v>
      </c>
      <c r="N23" s="16">
        <f>AVERAGE(B23:M23)</f>
        <v>0.0014467654179763922</v>
      </c>
    </row>
    <row r="24" spans="1:14" s="354" customFormat="1" ht="13">
      <c r="A24" s="17" t="s">
        <v>100</v>
      </c>
      <c r="B24" s="372">
        <f>'PA Central Region_Databook'!BJ7*(1.0175)^(30/12)</f>
        <v>510571.971902961</v>
      </c>
      <c r="C24" s="18">
        <f>B24*(1+C23)</f>
        <v>511310.64977529825</v>
      </c>
      <c r="D24" s="18">
        <f aca="true" t="shared" si="1" ref="D24:M24">C24*(1+D23)</f>
        <v>512050.3963412362</v>
      </c>
      <c r="E24" s="19">
        <f t="shared" si="1"/>
        <v>512791.2131469238</v>
      </c>
      <c r="F24" s="18">
        <f t="shared" si="1"/>
        <v>513533.10174074693</v>
      </c>
      <c r="G24" s="19">
        <f t="shared" si="1"/>
        <v>514276.0636733316</v>
      </c>
      <c r="H24" s="18">
        <f t="shared" si="1"/>
        <v>515020.1004975472</v>
      </c>
      <c r="I24" s="19">
        <f t="shared" si="1"/>
        <v>515765.21376850974</v>
      </c>
      <c r="J24" s="18">
        <f t="shared" si="1"/>
        <v>516511.4050435852</v>
      </c>
      <c r="K24" s="19">
        <f t="shared" si="1"/>
        <v>517258.6758823927</v>
      </c>
      <c r="L24" s="18">
        <f t="shared" si="1"/>
        <v>518007.02784680756</v>
      </c>
      <c r="M24" s="18">
        <f t="shared" si="1"/>
        <v>518756.46250096505</v>
      </c>
      <c r="N24" s="20">
        <f>AVERAGE(B24:M24)</f>
        <v>514654.3568433588</v>
      </c>
    </row>
    <row r="25" spans="1:14" s="354" customFormat="1" ht="12.75" thickBot="1">
      <c r="A25" s="21" t="s">
        <v>9</v>
      </c>
      <c r="B25" s="22">
        <f>$B$14</f>
        <v>2.65</v>
      </c>
      <c r="C25" s="23">
        <f aca="true" t="shared" si="2" ref="C25:M25">$B$14</f>
        <v>2.65</v>
      </c>
      <c r="D25" s="23">
        <f t="shared" si="2"/>
        <v>2.65</v>
      </c>
      <c r="E25" s="23">
        <f t="shared" si="2"/>
        <v>2.65</v>
      </c>
      <c r="F25" s="23">
        <f t="shared" si="2"/>
        <v>2.65</v>
      </c>
      <c r="G25" s="23">
        <f t="shared" si="2"/>
        <v>2.65</v>
      </c>
      <c r="H25" s="23">
        <f t="shared" si="2"/>
        <v>2.65</v>
      </c>
      <c r="I25" s="23">
        <f t="shared" si="2"/>
        <v>2.65</v>
      </c>
      <c r="J25" s="23">
        <f t="shared" si="2"/>
        <v>2.65</v>
      </c>
      <c r="K25" s="23">
        <f t="shared" si="2"/>
        <v>2.65</v>
      </c>
      <c r="L25" s="23">
        <f t="shared" si="2"/>
        <v>2.65</v>
      </c>
      <c r="M25" s="23">
        <f t="shared" si="2"/>
        <v>2.65</v>
      </c>
      <c r="N25" s="24">
        <f>AVERAGE(B25:M25)</f>
        <v>2.6499999999999995</v>
      </c>
    </row>
    <row r="26" spans="1:14" s="354" customFormat="1" ht="12.75" thickTop="1">
      <c r="A26" s="213"/>
      <c r="B26" s="214"/>
      <c r="C26" s="215"/>
      <c r="D26" s="215"/>
      <c r="E26" s="216"/>
      <c r="F26" s="215"/>
      <c r="G26" s="216"/>
      <c r="H26" s="215"/>
      <c r="I26" s="216"/>
      <c r="J26" s="215"/>
      <c r="K26" s="216"/>
      <c r="L26" s="215"/>
      <c r="M26" s="215"/>
      <c r="N26" s="217"/>
    </row>
    <row r="27" spans="1:14" s="354" customFormat="1" ht="12.75" thickBot="1">
      <c r="A27" s="25" t="s">
        <v>10</v>
      </c>
      <c r="B27" s="26">
        <f>B24*B25</f>
        <v>1353015.7255428466</v>
      </c>
      <c r="C27" s="27">
        <f aca="true" t="shared" si="3" ref="C27:M27">C24*C25</f>
        <v>1354973.2219045404</v>
      </c>
      <c r="D27" s="27">
        <f t="shared" si="3"/>
        <v>1356933.550304276</v>
      </c>
      <c r="E27" s="28">
        <f t="shared" si="3"/>
        <v>1358896.714839348</v>
      </c>
      <c r="F27" s="27">
        <f t="shared" si="3"/>
        <v>1360862.7196129793</v>
      </c>
      <c r="G27" s="28">
        <f t="shared" si="3"/>
        <v>1362831.5687343287</v>
      </c>
      <c r="H27" s="27">
        <f t="shared" si="3"/>
        <v>1364803.2663185</v>
      </c>
      <c r="I27" s="28">
        <f t="shared" si="3"/>
        <v>1366777.8164865507</v>
      </c>
      <c r="J27" s="27">
        <f t="shared" si="3"/>
        <v>1368755.2233655008</v>
      </c>
      <c r="K27" s="28">
        <f t="shared" si="3"/>
        <v>1370735.4910883405</v>
      </c>
      <c r="L27" s="27">
        <f t="shared" si="3"/>
        <v>1372718.62379404</v>
      </c>
      <c r="M27" s="27">
        <f t="shared" si="3"/>
        <v>1374704.6256275573</v>
      </c>
      <c r="N27" s="29">
        <f>SUM(B27:M27)</f>
        <v>16366008.547618806</v>
      </c>
    </row>
    <row r="28" spans="1:14" s="354" customFormat="1" ht="15.5">
      <c r="A28" s="30"/>
      <c r="B28" s="31"/>
      <c r="C28" s="32"/>
      <c r="D28" s="32"/>
      <c r="E28" s="32"/>
      <c r="F28" s="32"/>
      <c r="G28" s="33"/>
      <c r="H28" s="32"/>
      <c r="I28" s="33"/>
      <c r="J28" s="34"/>
      <c r="K28" s="35"/>
      <c r="L28" s="36"/>
      <c r="M28" s="8"/>
      <c r="N28" s="37"/>
    </row>
    <row r="29" spans="1:14" s="354" customFormat="1" ht="13">
      <c r="A29" s="38" t="s">
        <v>96</v>
      </c>
      <c r="B29" s="39"/>
      <c r="C29" s="39"/>
      <c r="D29" s="39"/>
      <c r="E29" s="39"/>
      <c r="F29" s="39"/>
      <c r="G29" s="39"/>
      <c r="H29" s="39"/>
      <c r="I29" s="39"/>
      <c r="J29" s="39"/>
      <c r="K29" s="39"/>
      <c r="L29" s="39"/>
      <c r="M29" s="39"/>
      <c r="N29" s="37"/>
    </row>
    <row r="30" spans="1:14" s="354" customFormat="1" ht="12.75" thickBot="1">
      <c r="A30" s="40"/>
      <c r="B30" s="28"/>
      <c r="C30" s="28"/>
      <c r="D30" s="28"/>
      <c r="E30" s="28"/>
      <c r="F30" s="28"/>
      <c r="G30" s="28"/>
      <c r="H30" s="28"/>
      <c r="I30" s="28"/>
      <c r="J30" s="28"/>
      <c r="K30" s="28"/>
      <c r="L30" s="28"/>
      <c r="M30" s="28"/>
      <c r="N30" s="37"/>
    </row>
    <row r="31" spans="1:14" s="354" customFormat="1" ht="25.9" customHeight="1" thickBot="1">
      <c r="A31" s="9" t="s">
        <v>7</v>
      </c>
      <c r="B31" s="10" t="str">
        <f>B22</f>
        <v>July, 2020</v>
      </c>
      <c r="C31" s="12" t="str">
        <f aca="true" t="shared" si="4" ref="C31:M31">C22</f>
        <v>August, 2020</v>
      </c>
      <c r="D31" s="11" t="str">
        <f t="shared" si="4"/>
        <v>September, 2020</v>
      </c>
      <c r="E31" s="12" t="str">
        <f t="shared" si="4"/>
        <v>October, 2020</v>
      </c>
      <c r="F31" s="11" t="str">
        <f t="shared" si="4"/>
        <v>November, 2020</v>
      </c>
      <c r="G31" s="12" t="str">
        <f t="shared" si="4"/>
        <v>December, 2020</v>
      </c>
      <c r="H31" s="11" t="str">
        <f t="shared" si="4"/>
        <v>January, 2021</v>
      </c>
      <c r="I31" s="12" t="str">
        <f t="shared" si="4"/>
        <v>February, 2021</v>
      </c>
      <c r="J31" s="11" t="str">
        <f t="shared" si="4"/>
        <v>March, 2021</v>
      </c>
      <c r="K31" s="12" t="str">
        <f t="shared" si="4"/>
        <v>April, 2021</v>
      </c>
      <c r="L31" s="11" t="str">
        <f t="shared" si="4"/>
        <v>May, 2021</v>
      </c>
      <c r="M31" s="12" t="str">
        <f t="shared" si="4"/>
        <v>June, 2021</v>
      </c>
      <c r="N31" s="290" t="s">
        <v>11</v>
      </c>
    </row>
    <row r="32" spans="1:14" s="354" customFormat="1" ht="14" thickBot="1" thickTop="1">
      <c r="A32" s="41" t="s">
        <v>101</v>
      </c>
      <c r="B32" s="42">
        <f>B24*B$39</f>
        <v>22975.738735633244</v>
      </c>
      <c r="C32" s="43">
        <f aca="true" t="shared" si="5" ref="C32:M32">C24*C$39</f>
        <v>23008.97923988842</v>
      </c>
      <c r="D32" s="43">
        <f t="shared" si="5"/>
        <v>23042.26783535563</v>
      </c>
      <c r="E32" s="43">
        <f t="shared" si="5"/>
        <v>23075.60459161157</v>
      </c>
      <c r="F32" s="43">
        <f t="shared" si="5"/>
        <v>23108.98957833361</v>
      </c>
      <c r="G32" s="43">
        <f t="shared" si="5"/>
        <v>23142.42286529992</v>
      </c>
      <c r="H32" s="43">
        <f t="shared" si="5"/>
        <v>23175.90452238962</v>
      </c>
      <c r="I32" s="43">
        <f t="shared" si="5"/>
        <v>23209.43461958294</v>
      </c>
      <c r="J32" s="43">
        <f t="shared" si="5"/>
        <v>23243.013226961335</v>
      </c>
      <c r="K32" s="43">
        <f t="shared" si="5"/>
        <v>23276.64041470767</v>
      </c>
      <c r="L32" s="43">
        <f t="shared" si="5"/>
        <v>23310.31625310634</v>
      </c>
      <c r="M32" s="284">
        <f t="shared" si="5"/>
        <v>23344.040812543426</v>
      </c>
      <c r="N32" s="291">
        <f>AVERAGE(B32:M32)</f>
        <v>23159.44605795114</v>
      </c>
    </row>
    <row r="33" spans="1:14" s="354" customFormat="1" ht="13">
      <c r="A33" s="44" t="s">
        <v>107</v>
      </c>
      <c r="B33" s="320">
        <v>34619</v>
      </c>
      <c r="C33" s="196">
        <v>35432</v>
      </c>
      <c r="D33" s="196">
        <v>33994</v>
      </c>
      <c r="E33" s="196">
        <v>37014</v>
      </c>
      <c r="F33" s="196">
        <v>34781</v>
      </c>
      <c r="G33" s="196">
        <v>35839</v>
      </c>
      <c r="H33" s="196">
        <v>36428</v>
      </c>
      <c r="I33" s="196">
        <v>36854</v>
      </c>
      <c r="J33" s="196">
        <v>38336</v>
      </c>
      <c r="K33" s="196">
        <v>36683</v>
      </c>
      <c r="L33" s="196">
        <v>32890</v>
      </c>
      <c r="M33" s="196">
        <v>34900</v>
      </c>
      <c r="N33" s="292">
        <f aca="true" t="shared" si="6" ref="N33">SUM(B33:M33)</f>
        <v>427770</v>
      </c>
    </row>
    <row r="34" spans="1:14" s="354" customFormat="1" ht="13">
      <c r="A34" s="47" t="s">
        <v>102</v>
      </c>
      <c r="B34" s="321">
        <v>7418</v>
      </c>
      <c r="C34" s="45">
        <v>7593</v>
      </c>
      <c r="D34" s="46">
        <v>7284</v>
      </c>
      <c r="E34" s="45">
        <v>7932</v>
      </c>
      <c r="F34" s="46">
        <v>7453</v>
      </c>
      <c r="G34" s="45">
        <v>7680</v>
      </c>
      <c r="H34" s="46">
        <v>7806</v>
      </c>
      <c r="I34" s="45">
        <v>7897</v>
      </c>
      <c r="J34" s="46">
        <v>8215</v>
      </c>
      <c r="K34" s="45">
        <v>7861</v>
      </c>
      <c r="L34" s="46">
        <v>7048</v>
      </c>
      <c r="M34" s="45">
        <v>7479</v>
      </c>
      <c r="N34" s="293">
        <f>SUM(B34:M34)</f>
        <v>91666</v>
      </c>
    </row>
    <row r="35" spans="1:14" s="354" customFormat="1" ht="13">
      <c r="A35" s="218" t="s">
        <v>103</v>
      </c>
      <c r="B35" s="322">
        <v>30168</v>
      </c>
      <c r="C35" s="219">
        <v>30877</v>
      </c>
      <c r="D35" s="220">
        <v>29623</v>
      </c>
      <c r="E35" s="219">
        <v>32255</v>
      </c>
      <c r="F35" s="220">
        <v>30309</v>
      </c>
      <c r="G35" s="219">
        <v>31231</v>
      </c>
      <c r="H35" s="220">
        <v>31744</v>
      </c>
      <c r="I35" s="219">
        <v>32115</v>
      </c>
      <c r="J35" s="220">
        <v>33407</v>
      </c>
      <c r="K35" s="219">
        <v>31967</v>
      </c>
      <c r="L35" s="220">
        <v>28662</v>
      </c>
      <c r="M35" s="219">
        <v>30413</v>
      </c>
      <c r="N35" s="294">
        <f>SUM(B35:M35)</f>
        <v>372771</v>
      </c>
    </row>
    <row r="36" spans="1:14" s="354" customFormat="1" ht="12.75" thickBot="1">
      <c r="A36" s="48" t="s">
        <v>227</v>
      </c>
      <c r="B36" s="365">
        <v>26706</v>
      </c>
      <c r="C36" s="366">
        <v>27334</v>
      </c>
      <c r="D36" s="367">
        <v>26224</v>
      </c>
      <c r="E36" s="366">
        <v>28554</v>
      </c>
      <c r="F36" s="367">
        <v>26831</v>
      </c>
      <c r="G36" s="366">
        <v>27647</v>
      </c>
      <c r="H36" s="367">
        <v>28102</v>
      </c>
      <c r="I36" s="366">
        <v>28430</v>
      </c>
      <c r="J36" s="367">
        <v>29573</v>
      </c>
      <c r="K36" s="366">
        <v>28299</v>
      </c>
      <c r="L36" s="367">
        <v>25373</v>
      </c>
      <c r="M36" s="366">
        <v>26923</v>
      </c>
      <c r="N36" s="368">
        <f>SUM(B36:M36)</f>
        <v>329996</v>
      </c>
    </row>
    <row r="37" spans="1:14" s="354" customFormat="1" ht="14" thickBot="1" thickTop="1">
      <c r="A37" s="180" t="s">
        <v>104</v>
      </c>
      <c r="B37" s="197">
        <f>SUM(B33:B36)</f>
        <v>98911</v>
      </c>
      <c r="C37" s="198">
        <f aca="true" t="shared" si="7" ref="C37:M37">SUM(C33:C36)</f>
        <v>101236</v>
      </c>
      <c r="D37" s="198">
        <f t="shared" si="7"/>
        <v>97125</v>
      </c>
      <c r="E37" s="198">
        <f t="shared" si="7"/>
        <v>105755</v>
      </c>
      <c r="F37" s="198">
        <f t="shared" si="7"/>
        <v>99374</v>
      </c>
      <c r="G37" s="198">
        <f t="shared" si="7"/>
        <v>102397</v>
      </c>
      <c r="H37" s="198">
        <f t="shared" si="7"/>
        <v>104080</v>
      </c>
      <c r="I37" s="198">
        <f t="shared" si="7"/>
        <v>105296</v>
      </c>
      <c r="J37" s="198">
        <f t="shared" si="7"/>
        <v>109531</v>
      </c>
      <c r="K37" s="198">
        <f t="shared" si="7"/>
        <v>104810</v>
      </c>
      <c r="L37" s="198">
        <f t="shared" si="7"/>
        <v>93973</v>
      </c>
      <c r="M37" s="198">
        <f t="shared" si="7"/>
        <v>99715</v>
      </c>
      <c r="N37" s="295">
        <f>SUM(B37:M37)</f>
        <v>1222203</v>
      </c>
    </row>
    <row r="38" spans="1:14" s="354" customFormat="1" ht="13">
      <c r="A38" s="49" t="s">
        <v>12</v>
      </c>
      <c r="B38" s="50">
        <f aca="true" t="shared" si="8" ref="B38:M38">B37/B32</f>
        <v>4.305019357075044</v>
      </c>
      <c r="C38" s="51">
        <f t="shared" si="8"/>
        <v>4.399847509293113</v>
      </c>
      <c r="D38" s="52">
        <f t="shared" si="8"/>
        <v>4.215079899860082</v>
      </c>
      <c r="E38" s="51">
        <f t="shared" si="8"/>
        <v>4.582978512226891</v>
      </c>
      <c r="F38" s="52">
        <f t="shared" si="8"/>
        <v>4.300231287185766</v>
      </c>
      <c r="G38" s="51">
        <f t="shared" si="8"/>
        <v>4.424644757206279</v>
      </c>
      <c r="H38" s="52">
        <f t="shared" si="8"/>
        <v>4.490871107078091</v>
      </c>
      <c r="I38" s="51">
        <f t="shared" si="8"/>
        <v>4.536775743393448</v>
      </c>
      <c r="J38" s="52">
        <f t="shared" si="8"/>
        <v>4.712426866966917</v>
      </c>
      <c r="K38" s="51">
        <f t="shared" si="8"/>
        <v>4.502797574420334</v>
      </c>
      <c r="L38" s="52">
        <f t="shared" si="8"/>
        <v>4.0313910364676895</v>
      </c>
      <c r="M38" s="51">
        <f t="shared" si="8"/>
        <v>4.271539824691373</v>
      </c>
      <c r="N38" s="296">
        <f>AVERAGE(B38:M38)</f>
        <v>4.397800289655419</v>
      </c>
    </row>
    <row r="39" spans="1:14" s="354" customFormat="1" ht="13">
      <c r="A39" s="47" t="s">
        <v>110</v>
      </c>
      <c r="B39" s="53">
        <v>0.045</v>
      </c>
      <c r="C39" s="54">
        <v>0.045</v>
      </c>
      <c r="D39" s="54">
        <v>0.045</v>
      </c>
      <c r="E39" s="54">
        <v>0.045</v>
      </c>
      <c r="F39" s="54">
        <v>0.045</v>
      </c>
      <c r="G39" s="54">
        <v>0.045</v>
      </c>
      <c r="H39" s="54">
        <v>0.045</v>
      </c>
      <c r="I39" s="54">
        <v>0.045</v>
      </c>
      <c r="J39" s="54">
        <v>0.045</v>
      </c>
      <c r="K39" s="54">
        <v>0.045</v>
      </c>
      <c r="L39" s="54">
        <v>0.045</v>
      </c>
      <c r="M39" s="285">
        <v>0.045</v>
      </c>
      <c r="N39" s="297">
        <f>N32/N24</f>
        <v>0.04499999999999999</v>
      </c>
    </row>
    <row r="40" spans="1:14" s="354" customFormat="1" ht="13">
      <c r="A40" s="49" t="s">
        <v>112</v>
      </c>
      <c r="B40" s="55">
        <f>B33/B$37</f>
        <v>0.3500015165148467</v>
      </c>
      <c r="C40" s="54">
        <f aca="true" t="shared" si="9" ref="C40:M40">C33/C$37</f>
        <v>0.3499940732545735</v>
      </c>
      <c r="D40" s="54">
        <f t="shared" si="9"/>
        <v>0.350002574002574</v>
      </c>
      <c r="E40" s="54">
        <f t="shared" si="9"/>
        <v>0.34999763604557704</v>
      </c>
      <c r="F40" s="54">
        <f t="shared" si="9"/>
        <v>0.3500010062994345</v>
      </c>
      <c r="G40" s="54">
        <f t="shared" si="9"/>
        <v>0.3500004882955555</v>
      </c>
      <c r="H40" s="54">
        <f t="shared" si="9"/>
        <v>0.35</v>
      </c>
      <c r="I40" s="54">
        <f t="shared" si="9"/>
        <v>0.3500037988147698</v>
      </c>
      <c r="J40" s="54">
        <f t="shared" si="9"/>
        <v>0.35000136947530835</v>
      </c>
      <c r="K40" s="54">
        <f t="shared" si="9"/>
        <v>0.3499952294628375</v>
      </c>
      <c r="L40" s="54">
        <f t="shared" si="9"/>
        <v>0.3499941472550626</v>
      </c>
      <c r="M40" s="286">
        <f t="shared" si="9"/>
        <v>0.3499974928546357</v>
      </c>
      <c r="N40" s="297">
        <f aca="true" t="shared" si="10" ref="N40:N43">N33/N$37</f>
        <v>0.34999914089557954</v>
      </c>
    </row>
    <row r="41" spans="1:14" s="354" customFormat="1" ht="13">
      <c r="A41" s="47" t="s">
        <v>105</v>
      </c>
      <c r="B41" s="53">
        <f aca="true" t="shared" si="11" ref="B41:M41">B34/B$37</f>
        <v>0.07499671421783219</v>
      </c>
      <c r="C41" s="54">
        <f t="shared" si="11"/>
        <v>0.07500296337271327</v>
      </c>
      <c r="D41" s="54">
        <f t="shared" si="11"/>
        <v>0.074996138996139</v>
      </c>
      <c r="E41" s="54">
        <f t="shared" si="11"/>
        <v>0.07500354593163444</v>
      </c>
      <c r="F41" s="54">
        <f t="shared" si="11"/>
        <v>0.07499949685028277</v>
      </c>
      <c r="G41" s="54">
        <f t="shared" si="11"/>
        <v>0.07500219732999991</v>
      </c>
      <c r="H41" s="54">
        <f t="shared" si="11"/>
        <v>0.075</v>
      </c>
      <c r="I41" s="54">
        <f t="shared" si="11"/>
        <v>0.07499810059261511</v>
      </c>
      <c r="J41" s="54">
        <f t="shared" si="11"/>
        <v>0.07500159772119308</v>
      </c>
      <c r="K41" s="54">
        <f t="shared" si="11"/>
        <v>0.07500238526858125</v>
      </c>
      <c r="L41" s="54">
        <f t="shared" si="11"/>
        <v>0.07500026603386079</v>
      </c>
      <c r="M41" s="286">
        <f t="shared" si="11"/>
        <v>0.07500376071804643</v>
      </c>
      <c r="N41" s="297">
        <f t="shared" si="10"/>
        <v>0.07500063410088177</v>
      </c>
    </row>
    <row r="42" spans="1:14" s="354" customFormat="1" ht="13">
      <c r="A42" s="218" t="s">
        <v>106</v>
      </c>
      <c r="B42" s="53">
        <f aca="true" t="shared" si="12" ref="B42:M42">B35/B$37</f>
        <v>0.3050014659643518</v>
      </c>
      <c r="C42" s="221">
        <f t="shared" si="12"/>
        <v>0.30500019755818086</v>
      </c>
      <c r="D42" s="221">
        <f t="shared" si="12"/>
        <v>0.304998712998713</v>
      </c>
      <c r="E42" s="221">
        <f t="shared" si="12"/>
        <v>0.3049973996501347</v>
      </c>
      <c r="F42" s="221">
        <f t="shared" si="12"/>
        <v>0.3049992955903959</v>
      </c>
      <c r="G42" s="221">
        <f t="shared" si="12"/>
        <v>0.3049991698975556</v>
      </c>
      <c r="H42" s="221">
        <f t="shared" si="12"/>
        <v>0.3049961568024597</v>
      </c>
      <c r="I42" s="221">
        <f t="shared" si="12"/>
        <v>0.3049973408296611</v>
      </c>
      <c r="J42" s="221">
        <f t="shared" si="12"/>
        <v>0.3050004108425925</v>
      </c>
      <c r="K42" s="221">
        <f t="shared" si="12"/>
        <v>0.30499952294628374</v>
      </c>
      <c r="L42" s="221">
        <f t="shared" si="12"/>
        <v>0.30500250071829144</v>
      </c>
      <c r="M42" s="287">
        <f t="shared" si="12"/>
        <v>0.3049992478563907</v>
      </c>
      <c r="N42" s="298">
        <f t="shared" si="10"/>
        <v>0.3049992513518622</v>
      </c>
    </row>
    <row r="43" spans="1:14" s="354" customFormat="1" ht="12.75" thickBot="1">
      <c r="A43" s="181" t="s">
        <v>227</v>
      </c>
      <c r="B43" s="182">
        <f aca="true" t="shared" si="13" ref="B43:M43">B36/B$37</f>
        <v>0.2700003033029693</v>
      </c>
      <c r="C43" s="56">
        <f t="shared" si="13"/>
        <v>0.27000276581453236</v>
      </c>
      <c r="D43" s="56">
        <f t="shared" si="13"/>
        <v>0.270002574002574</v>
      </c>
      <c r="E43" s="56">
        <f t="shared" si="13"/>
        <v>0.2700014183726538</v>
      </c>
      <c r="F43" s="56">
        <f t="shared" si="13"/>
        <v>0.2700002012598869</v>
      </c>
      <c r="G43" s="56">
        <f t="shared" si="13"/>
        <v>0.26999814447688897</v>
      </c>
      <c r="H43" s="56">
        <f t="shared" si="13"/>
        <v>0.27000384319754034</v>
      </c>
      <c r="I43" s="56">
        <f t="shared" si="13"/>
        <v>0.27000075976295396</v>
      </c>
      <c r="J43" s="56">
        <f t="shared" si="13"/>
        <v>0.26999662196090607</v>
      </c>
      <c r="K43" s="56">
        <f t="shared" si="13"/>
        <v>0.2700028623222975</v>
      </c>
      <c r="L43" s="56">
        <f t="shared" si="13"/>
        <v>0.27000308599278516</v>
      </c>
      <c r="M43" s="288">
        <f t="shared" si="13"/>
        <v>0.26999949857092714</v>
      </c>
      <c r="N43" s="299">
        <f t="shared" si="10"/>
        <v>0.2700009736516765</v>
      </c>
    </row>
    <row r="44" spans="1:14" s="354" customFormat="1" ht="12.75" thickBot="1">
      <c r="A44" s="242" t="s">
        <v>228</v>
      </c>
      <c r="B44" s="243">
        <f>SUMPRODUCT(B33:B36,$B$17:$B$20)</f>
        <v>642427.5</v>
      </c>
      <c r="C44" s="244">
        <f aca="true" t="shared" si="14" ref="C44:M44">SUMPRODUCT(C33:C36,$B$17:$B$20)</f>
        <v>657533</v>
      </c>
      <c r="D44" s="244">
        <f t="shared" si="14"/>
        <v>630831.5</v>
      </c>
      <c r="E44" s="244">
        <f t="shared" si="14"/>
        <v>686881.5</v>
      </c>
      <c r="F44" s="244">
        <f t="shared" si="14"/>
        <v>645434.5</v>
      </c>
      <c r="G44" s="244">
        <f t="shared" si="14"/>
        <v>665065</v>
      </c>
      <c r="H44" s="244">
        <f t="shared" si="14"/>
        <v>676007</v>
      </c>
      <c r="I44" s="244">
        <f t="shared" si="14"/>
        <v>683899</v>
      </c>
      <c r="J44" s="244">
        <f t="shared" si="14"/>
        <v>711397</v>
      </c>
      <c r="K44" s="244">
        <f t="shared" si="14"/>
        <v>680746.5</v>
      </c>
      <c r="L44" s="244">
        <f t="shared" si="14"/>
        <v>610360</v>
      </c>
      <c r="M44" s="289">
        <f t="shared" si="14"/>
        <v>647648</v>
      </c>
      <c r="N44" s="300">
        <f>SUM(B44:M44)</f>
        <v>7938230.5</v>
      </c>
    </row>
    <row r="45" spans="1:14" s="354" customFormat="1" ht="40" customHeight="1" thickBot="1">
      <c r="A45" s="116"/>
      <c r="B45" s="117"/>
      <c r="C45" s="117"/>
      <c r="D45" s="117"/>
      <c r="E45" s="117"/>
      <c r="F45" s="117"/>
      <c r="G45" s="118"/>
      <c r="H45" s="117"/>
      <c r="I45" s="118"/>
      <c r="J45" s="119"/>
      <c r="K45" s="120"/>
      <c r="L45" s="121"/>
      <c r="M45" s="122"/>
      <c r="N45" s="123"/>
    </row>
    <row r="46" spans="1:14" s="354" customFormat="1" ht="15.5">
      <c r="A46" s="254" t="s">
        <v>238</v>
      </c>
      <c r="B46" s="255"/>
      <c r="C46" s="255"/>
      <c r="D46" s="255"/>
      <c r="E46" s="255"/>
      <c r="F46" s="255"/>
      <c r="G46" s="255"/>
      <c r="H46" s="255"/>
      <c r="I46" s="255"/>
      <c r="J46" s="255"/>
      <c r="K46" s="255"/>
      <c r="L46" s="255"/>
      <c r="M46" s="255"/>
      <c r="N46" s="256"/>
    </row>
    <row r="47" spans="1:14" s="354" customFormat="1" ht="12.75" thickBot="1">
      <c r="A47" s="319" t="s">
        <v>325</v>
      </c>
      <c r="B47" s="59"/>
      <c r="C47" s="59"/>
      <c r="D47" s="59"/>
      <c r="E47" s="59"/>
      <c r="F47" s="59"/>
      <c r="G47" s="59"/>
      <c r="H47" s="59"/>
      <c r="I47" s="59"/>
      <c r="J47" s="59"/>
      <c r="K47" s="59"/>
      <c r="L47" s="59"/>
      <c r="M47" s="59"/>
      <c r="N47" s="257"/>
    </row>
    <row r="48" spans="1:14" s="354" customFormat="1" ht="14.5" thickBot="1">
      <c r="A48" s="60" t="s">
        <v>5</v>
      </c>
      <c r="B48" s="212">
        <f>'J-Cost_Central'!C186/SUM($B$58:$M$58)</f>
        <v>0</v>
      </c>
      <c r="C48" s="59"/>
      <c r="D48" s="59" t="s">
        <v>1</v>
      </c>
      <c r="E48" s="59"/>
      <c r="F48" s="59"/>
      <c r="G48" s="59"/>
      <c r="H48" s="59"/>
      <c r="I48" s="59"/>
      <c r="J48" s="59"/>
      <c r="K48" s="59"/>
      <c r="L48" s="59"/>
      <c r="M48" s="59"/>
      <c r="N48" s="257"/>
    </row>
    <row r="49" spans="1:14" s="354" customFormat="1" ht="15.5">
      <c r="A49" s="60"/>
      <c r="B49" s="58"/>
      <c r="C49" s="59"/>
      <c r="D49" s="59"/>
      <c r="E49" s="59"/>
      <c r="F49" s="59"/>
      <c r="G49" s="59"/>
      <c r="H49" s="59"/>
      <c r="I49" s="59"/>
      <c r="J49" s="59"/>
      <c r="K49" s="59"/>
      <c r="L49" s="59"/>
      <c r="M49" s="59"/>
      <c r="N49" s="257"/>
    </row>
    <row r="50" spans="1:14" s="354" customFormat="1" ht="16" thickBot="1">
      <c r="A50" s="57" t="s">
        <v>97</v>
      </c>
      <c r="B50" s="58"/>
      <c r="C50" s="59"/>
      <c r="D50" s="59" t="s">
        <v>1</v>
      </c>
      <c r="E50" s="59"/>
      <c r="F50" s="59"/>
      <c r="G50" s="59"/>
      <c r="H50" s="59"/>
      <c r="I50" s="59"/>
      <c r="J50" s="59"/>
      <c r="K50" s="59"/>
      <c r="L50" s="59"/>
      <c r="M50" s="59"/>
      <c r="N50" s="257"/>
    </row>
    <row r="51" spans="1:14" s="354" customFormat="1" ht="12.75" thickBot="1">
      <c r="A51" s="60" t="s">
        <v>99</v>
      </c>
      <c r="B51" s="240">
        <v>0</v>
      </c>
      <c r="C51" s="59"/>
      <c r="D51" s="59"/>
      <c r="E51" s="59"/>
      <c r="F51" s="59"/>
      <c r="G51" s="59"/>
      <c r="H51" s="59"/>
      <c r="I51" s="59"/>
      <c r="J51" s="59"/>
      <c r="K51" s="59"/>
      <c r="L51" s="59"/>
      <c r="M51" s="59"/>
      <c r="N51" s="257"/>
    </row>
    <row r="52" spans="1:14" s="354" customFormat="1" ht="12.75" thickBot="1">
      <c r="A52" s="60" t="s">
        <v>115</v>
      </c>
      <c r="B52" s="240">
        <v>0</v>
      </c>
      <c r="C52" s="59"/>
      <c r="D52" s="59"/>
      <c r="E52" s="59"/>
      <c r="F52" s="59"/>
      <c r="G52" s="59"/>
      <c r="H52" s="59"/>
      <c r="I52" s="59"/>
      <c r="J52" s="59"/>
      <c r="K52" s="59"/>
      <c r="L52" s="59"/>
      <c r="M52" s="59"/>
      <c r="N52" s="257"/>
    </row>
    <row r="53" spans="1:14" s="354" customFormat="1" ht="12.75" thickBot="1">
      <c r="A53" s="60" t="s">
        <v>6</v>
      </c>
      <c r="B53" s="241">
        <v>0</v>
      </c>
      <c r="C53" s="59"/>
      <c r="D53" s="59"/>
      <c r="E53" s="59"/>
      <c r="F53" s="59"/>
      <c r="G53" s="59"/>
      <c r="H53" s="59"/>
      <c r="I53" s="59"/>
      <c r="J53" s="59"/>
      <c r="K53" s="59"/>
      <c r="L53" s="59"/>
      <c r="M53" s="59"/>
      <c r="N53" s="257"/>
    </row>
    <row r="54" spans="1:14" s="354" customFormat="1" ht="12.75" thickBot="1">
      <c r="A54" s="60" t="s">
        <v>226</v>
      </c>
      <c r="B54" s="241">
        <v>0</v>
      </c>
      <c r="C54" s="59"/>
      <c r="D54" s="59"/>
      <c r="E54" s="59"/>
      <c r="F54" s="59"/>
      <c r="G54" s="59"/>
      <c r="H54" s="59"/>
      <c r="I54" s="59"/>
      <c r="J54" s="59"/>
      <c r="K54" s="59"/>
      <c r="L54" s="59"/>
      <c r="M54" s="59"/>
      <c r="N54" s="257"/>
    </row>
    <row r="55" spans="2:14" s="354" customFormat="1" ht="13" thickBot="1">
      <c r="B55" s="360">
        <v>44013</v>
      </c>
      <c r="C55" s="361">
        <f>EOMONTH(B55,0)+1</f>
        <v>44044</v>
      </c>
      <c r="D55" s="361">
        <f aca="true" t="shared" si="15" ref="D55:M55">EOMONTH(C55,0)+1</f>
        <v>44075</v>
      </c>
      <c r="E55" s="361">
        <f t="shared" si="15"/>
        <v>44105</v>
      </c>
      <c r="F55" s="361">
        <f t="shared" si="15"/>
        <v>44136</v>
      </c>
      <c r="G55" s="361">
        <f t="shared" si="15"/>
        <v>44166</v>
      </c>
      <c r="H55" s="361">
        <f t="shared" si="15"/>
        <v>44197</v>
      </c>
      <c r="I55" s="361">
        <f t="shared" si="15"/>
        <v>44228</v>
      </c>
      <c r="J55" s="361">
        <f t="shared" si="15"/>
        <v>44256</v>
      </c>
      <c r="K55" s="361">
        <f t="shared" si="15"/>
        <v>44287</v>
      </c>
      <c r="L55" s="361">
        <f t="shared" si="15"/>
        <v>44317</v>
      </c>
      <c r="M55" s="361">
        <f t="shared" si="15"/>
        <v>44348</v>
      </c>
      <c r="N55" s="257"/>
    </row>
    <row r="56" spans="1:14" s="354" customFormat="1" ht="26">
      <c r="A56" s="99" t="s">
        <v>1</v>
      </c>
      <c r="B56" s="359" t="str">
        <f>"Month - "&amp;COLUMNS($B55:B55)&amp;", 
"&amp;TEXT(B55,"mmm yyyy")</f>
        <v>Month - 1, 
Jul 2020</v>
      </c>
      <c r="C56" s="359" t="str">
        <f>"Month - "&amp;COLUMNS($B55:C55)&amp;", 
"&amp;TEXT(C$55,"mmm yyyy")</f>
        <v>Month - 2, 
Aug 2020</v>
      </c>
      <c r="D56" s="359" t="str">
        <f>"Month - "&amp;COLUMNS($B55:D55)&amp;", 
"&amp;TEXT(D$55,"mmm yyyy")</f>
        <v>Month - 3, 
Sep 2020</v>
      </c>
      <c r="E56" s="359" t="str">
        <f>"Month - "&amp;COLUMNS($B55:E55)&amp;", 
"&amp;TEXT(E$55,"mmm yyyy")</f>
        <v>Month - 4, 
Oct 2020</v>
      </c>
      <c r="F56" s="359" t="str">
        <f>"Month - "&amp;COLUMNS($B55:F55)&amp;", 
"&amp;TEXT(F$55,"mmm yyyy")</f>
        <v>Month - 5, 
Nov 2020</v>
      </c>
      <c r="G56" s="359" t="str">
        <f>"Month - "&amp;COLUMNS($B55:G55)&amp;", 
"&amp;TEXT(G$55,"mmm yyyy")</f>
        <v>Month - 6, 
Dec 2020</v>
      </c>
      <c r="H56" s="359" t="str">
        <f>"Month - "&amp;COLUMNS($B55:H55)&amp;", 
"&amp;TEXT(H$55,"mmm yyyy")</f>
        <v>Month - 7, 
Jan 2021</v>
      </c>
      <c r="I56" s="359" t="str">
        <f>"Month - "&amp;COLUMNS($B55:I55)&amp;", 
"&amp;TEXT(I$55,"mmm yyyy")</f>
        <v>Month - 8, 
Feb 2021</v>
      </c>
      <c r="J56" s="359" t="str">
        <f>"Month - "&amp;COLUMNS($B55:J55)&amp;", 
"&amp;TEXT(J$55,"mmm yyyy")</f>
        <v>Month - 9, 
Mar 2021</v>
      </c>
      <c r="K56" s="359" t="str">
        <f>"Month - "&amp;COLUMNS($B55:K55)&amp;", 
"&amp;TEXT(K$55,"mmm yyyy")</f>
        <v>Month - 10, 
Apr 2021</v>
      </c>
      <c r="L56" s="359" t="str">
        <f>"Month - "&amp;COLUMNS($B55:L55)&amp;", 
"&amp;TEXT(L$55,"mmm yyyy")</f>
        <v>Month - 11, 
May 2021</v>
      </c>
      <c r="M56" s="359" t="str">
        <f>"Month - "&amp;COLUMNS($B55:M55)&amp;", 
"&amp;TEXT(M$55,"mmm yyyy")</f>
        <v>Month - 12, 
Jun 2021</v>
      </c>
      <c r="N56" s="61" t="s">
        <v>8</v>
      </c>
    </row>
    <row r="57" spans="1:14" s="354" customFormat="1" ht="13">
      <c r="A57" s="62" t="s">
        <v>108</v>
      </c>
      <c r="B57" s="369">
        <f>(1+0.0175)^(1/12)-1</f>
        <v>0.0014467654179763922</v>
      </c>
      <c r="C57" s="64">
        <f>B57</f>
        <v>0.0014467654179763922</v>
      </c>
      <c r="D57" s="65">
        <f aca="true" t="shared" si="16" ref="D57:M57">C57</f>
        <v>0.0014467654179763922</v>
      </c>
      <c r="E57" s="64">
        <f t="shared" si="16"/>
        <v>0.0014467654179763922</v>
      </c>
      <c r="F57" s="65">
        <f t="shared" si="16"/>
        <v>0.0014467654179763922</v>
      </c>
      <c r="G57" s="64">
        <f t="shared" si="16"/>
        <v>0.0014467654179763922</v>
      </c>
      <c r="H57" s="65">
        <f t="shared" si="16"/>
        <v>0.0014467654179763922</v>
      </c>
      <c r="I57" s="64">
        <f t="shared" si="16"/>
        <v>0.0014467654179763922</v>
      </c>
      <c r="J57" s="65">
        <f t="shared" si="16"/>
        <v>0.0014467654179763922</v>
      </c>
      <c r="K57" s="64">
        <f t="shared" si="16"/>
        <v>0.0014467654179763922</v>
      </c>
      <c r="L57" s="65">
        <f t="shared" si="16"/>
        <v>0.0014467654179763922</v>
      </c>
      <c r="M57" s="64">
        <f t="shared" si="16"/>
        <v>0.0014467654179763922</v>
      </c>
      <c r="N57" s="66">
        <f aca="true" t="shared" si="17" ref="N57:N58">N23</f>
        <v>0.0014467654179763922</v>
      </c>
    </row>
    <row r="58" spans="1:14" s="354" customFormat="1" ht="13">
      <c r="A58" s="83" t="s">
        <v>100</v>
      </c>
      <c r="B58" s="370">
        <f>'PA Central Region_Databook'!BJ7*(1.0175)^(30/12)</f>
        <v>510571.971902961</v>
      </c>
      <c r="C58" s="68">
        <f>B58*(1+C57)</f>
        <v>511310.64977529825</v>
      </c>
      <c r="D58" s="69">
        <f aca="true" t="shared" si="18" ref="D58:M58">C58*(1+D57)</f>
        <v>512050.3963412362</v>
      </c>
      <c r="E58" s="68">
        <f t="shared" si="18"/>
        <v>512791.2131469238</v>
      </c>
      <c r="F58" s="69">
        <f t="shared" si="18"/>
        <v>513533.10174074693</v>
      </c>
      <c r="G58" s="68">
        <f t="shared" si="18"/>
        <v>514276.0636733316</v>
      </c>
      <c r="H58" s="69">
        <f t="shared" si="18"/>
        <v>515020.1004975472</v>
      </c>
      <c r="I58" s="68">
        <f t="shared" si="18"/>
        <v>515765.21376850974</v>
      </c>
      <c r="J58" s="69">
        <f t="shared" si="18"/>
        <v>516511.4050435852</v>
      </c>
      <c r="K58" s="68">
        <f t="shared" si="18"/>
        <v>517258.6758823927</v>
      </c>
      <c r="L58" s="69">
        <f t="shared" si="18"/>
        <v>518007.02784680756</v>
      </c>
      <c r="M58" s="68">
        <f t="shared" si="18"/>
        <v>518756.46250096505</v>
      </c>
      <c r="N58" s="70">
        <f t="shared" si="17"/>
        <v>514654.3568433588</v>
      </c>
    </row>
    <row r="59" spans="1:14" s="354" customFormat="1" ht="12.75" thickBot="1">
      <c r="A59" s="102" t="s">
        <v>9</v>
      </c>
      <c r="B59" s="71">
        <f aca="true" t="shared" si="19" ref="B59:N59">$B$48</f>
        <v>0</v>
      </c>
      <c r="C59" s="72">
        <f t="shared" si="19"/>
        <v>0</v>
      </c>
      <c r="D59" s="73">
        <f t="shared" si="19"/>
        <v>0</v>
      </c>
      <c r="E59" s="72">
        <f t="shared" si="19"/>
        <v>0</v>
      </c>
      <c r="F59" s="73">
        <f t="shared" si="19"/>
        <v>0</v>
      </c>
      <c r="G59" s="72">
        <f t="shared" si="19"/>
        <v>0</v>
      </c>
      <c r="H59" s="73">
        <f t="shared" si="19"/>
        <v>0</v>
      </c>
      <c r="I59" s="72">
        <f t="shared" si="19"/>
        <v>0</v>
      </c>
      <c r="J59" s="73">
        <f t="shared" si="19"/>
        <v>0</v>
      </c>
      <c r="K59" s="72">
        <f t="shared" si="19"/>
        <v>0</v>
      </c>
      <c r="L59" s="73">
        <f t="shared" si="19"/>
        <v>0</v>
      </c>
      <c r="M59" s="72">
        <f t="shared" si="19"/>
        <v>0</v>
      </c>
      <c r="N59" s="74">
        <f t="shared" si="19"/>
        <v>0</v>
      </c>
    </row>
    <row r="60" spans="1:14" s="354" customFormat="1" ht="14" thickBot="1" thickTop="1">
      <c r="A60" s="103" t="s">
        <v>10</v>
      </c>
      <c r="B60" s="75">
        <f aca="true" t="shared" si="20" ref="B60:M60">B58*B59</f>
        <v>0</v>
      </c>
      <c r="C60" s="76">
        <f t="shared" si="20"/>
        <v>0</v>
      </c>
      <c r="D60" s="77">
        <f t="shared" si="20"/>
        <v>0</v>
      </c>
      <c r="E60" s="76">
        <f t="shared" si="20"/>
        <v>0</v>
      </c>
      <c r="F60" s="77">
        <f t="shared" si="20"/>
        <v>0</v>
      </c>
      <c r="G60" s="76">
        <f t="shared" si="20"/>
        <v>0</v>
      </c>
      <c r="H60" s="77">
        <f t="shared" si="20"/>
        <v>0</v>
      </c>
      <c r="I60" s="76">
        <f t="shared" si="20"/>
        <v>0</v>
      </c>
      <c r="J60" s="77">
        <f t="shared" si="20"/>
        <v>0</v>
      </c>
      <c r="K60" s="76">
        <f t="shared" si="20"/>
        <v>0</v>
      </c>
      <c r="L60" s="77">
        <f t="shared" si="20"/>
        <v>0</v>
      </c>
      <c r="M60" s="76">
        <f t="shared" si="20"/>
        <v>0</v>
      </c>
      <c r="N60" s="253">
        <f>SUM(B60:M60)</f>
        <v>0</v>
      </c>
    </row>
    <row r="61" spans="1:14" s="354" customFormat="1" ht="15.5">
      <c r="A61" s="259"/>
      <c r="B61" s="97"/>
      <c r="C61" s="97"/>
      <c r="D61" s="97"/>
      <c r="E61" s="97"/>
      <c r="F61" s="97"/>
      <c r="G61" s="125"/>
      <c r="H61" s="97"/>
      <c r="I61" s="125"/>
      <c r="J61" s="126"/>
      <c r="K61" s="127"/>
      <c r="L61" s="128"/>
      <c r="M61" s="58"/>
      <c r="N61" s="260"/>
    </row>
    <row r="62" spans="1:14" s="354" customFormat="1" ht="13">
      <c r="A62" s="78" t="s">
        <v>98</v>
      </c>
      <c r="B62" s="79"/>
      <c r="C62" s="79"/>
      <c r="D62" s="79"/>
      <c r="E62" s="79"/>
      <c r="F62" s="79"/>
      <c r="G62" s="79"/>
      <c r="H62" s="79"/>
      <c r="I62" s="79"/>
      <c r="J62" s="79"/>
      <c r="K62" s="79"/>
      <c r="L62" s="79"/>
      <c r="M62" s="79"/>
      <c r="N62" s="260"/>
    </row>
    <row r="63" spans="1:14" s="354" customFormat="1" ht="12.75" thickBot="1">
      <c r="A63" s="80"/>
      <c r="B63" s="77"/>
      <c r="C63" s="77"/>
      <c r="D63" s="77"/>
      <c r="E63" s="77"/>
      <c r="F63" s="77"/>
      <c r="G63" s="77"/>
      <c r="H63" s="77"/>
      <c r="I63" s="77"/>
      <c r="J63" s="77"/>
      <c r="K63" s="77"/>
      <c r="L63" s="77"/>
      <c r="M63" s="77"/>
      <c r="N63" s="261"/>
    </row>
    <row r="64" spans="1:14" s="354" customFormat="1" ht="25.9" customHeight="1">
      <c r="A64" s="99" t="s">
        <v>1</v>
      </c>
      <c r="B64" s="359" t="str">
        <f>"Month - "&amp;COLUMNS($B63:B63)&amp;", 
"&amp;TEXT(B55,"mmm yyyy")</f>
        <v>Month - 1, 
Jul 2020</v>
      </c>
      <c r="C64" s="359" t="str">
        <f>"Month - "&amp;COLUMNS($B63:C63)&amp;", 
"&amp;TEXT(C$55,"mmm yyyy")</f>
        <v>Month - 2, 
Aug 2020</v>
      </c>
      <c r="D64" s="359" t="str">
        <f>"Month - "&amp;COLUMNS($B63:D63)&amp;", 
"&amp;TEXT(D$55,"mmm yyyy")</f>
        <v>Month - 3, 
Sep 2020</v>
      </c>
      <c r="E64" s="359" t="str">
        <f>"Month - "&amp;COLUMNS($B63:E63)&amp;", 
"&amp;TEXT(E$55,"mmm yyyy")</f>
        <v>Month - 4, 
Oct 2020</v>
      </c>
      <c r="F64" s="359" t="str">
        <f>"Month - "&amp;COLUMNS($B63:F63)&amp;", 
"&amp;TEXT(F$55,"mmm yyyy")</f>
        <v>Month - 5, 
Nov 2020</v>
      </c>
      <c r="G64" s="359" t="str">
        <f>"Month - "&amp;COLUMNS($B63:G63)&amp;", 
"&amp;TEXT(G$55,"mmm yyyy")</f>
        <v>Month - 6, 
Dec 2020</v>
      </c>
      <c r="H64" s="359" t="str">
        <f>"Month - "&amp;COLUMNS($B63:H63)&amp;", 
"&amp;TEXT(H$55,"mmm yyyy")</f>
        <v>Month - 7, 
Jan 2021</v>
      </c>
      <c r="I64" s="359" t="str">
        <f>"Month - "&amp;COLUMNS($B63:I63)&amp;", 
"&amp;TEXT(I$55,"mmm yyyy")</f>
        <v>Month - 8, 
Feb 2021</v>
      </c>
      <c r="J64" s="359" t="str">
        <f>"Month - "&amp;COLUMNS($B63:J63)&amp;", 
"&amp;TEXT(J$55,"mmm yyyy")</f>
        <v>Month - 9, 
Mar 2021</v>
      </c>
      <c r="K64" s="359" t="str">
        <f>"Month - "&amp;COLUMNS($B63:K63)&amp;", 
"&amp;TEXT(K$55,"mmm yyyy")</f>
        <v>Month - 10, 
Apr 2021</v>
      </c>
      <c r="L64" s="359" t="str">
        <f>"Month - "&amp;COLUMNS($B63:L63)&amp;", 
"&amp;TEXT(L$55,"mmm yyyy")</f>
        <v>Month - 11, 
May 2021</v>
      </c>
      <c r="M64" s="359" t="str">
        <f>"Month - "&amp;COLUMNS($B63:M63)&amp;", 
"&amp;TEXT(M$55,"mmm yyyy")</f>
        <v>Month - 12, 
Jun 2021</v>
      </c>
      <c r="N64" s="61" t="s">
        <v>11</v>
      </c>
    </row>
    <row r="65" spans="1:14" s="354" customFormat="1" ht="14" customHeight="1">
      <c r="A65" s="90" t="s">
        <v>110</v>
      </c>
      <c r="B65" s="356"/>
      <c r="C65" s="357"/>
      <c r="D65" s="357"/>
      <c r="E65" s="357"/>
      <c r="F65" s="357"/>
      <c r="G65" s="357"/>
      <c r="H65" s="357"/>
      <c r="I65" s="357"/>
      <c r="J65" s="358"/>
      <c r="K65" s="357"/>
      <c r="L65" s="357"/>
      <c r="M65" s="357"/>
      <c r="N65" s="96" t="str">
        <f>_xlfn.IFERROR(AVERAGE(B65:M65),"")</f>
        <v/>
      </c>
    </row>
    <row r="66" spans="1:14" s="354" customFormat="1" ht="12.75" thickBot="1">
      <c r="A66" s="263" t="s">
        <v>101</v>
      </c>
      <c r="B66" s="264">
        <f aca="true" t="shared" si="21" ref="B66:M66">B58*B$65</f>
        <v>0</v>
      </c>
      <c r="C66" s="265">
        <f t="shared" si="21"/>
        <v>0</v>
      </c>
      <c r="D66" s="265">
        <f t="shared" si="21"/>
        <v>0</v>
      </c>
      <c r="E66" s="265">
        <f t="shared" si="21"/>
        <v>0</v>
      </c>
      <c r="F66" s="265">
        <f t="shared" si="21"/>
        <v>0</v>
      </c>
      <c r="G66" s="265">
        <f t="shared" si="21"/>
        <v>0</v>
      </c>
      <c r="H66" s="265">
        <f t="shared" si="21"/>
        <v>0</v>
      </c>
      <c r="I66" s="265">
        <f t="shared" si="21"/>
        <v>0</v>
      </c>
      <c r="J66" s="265">
        <f t="shared" si="21"/>
        <v>0</v>
      </c>
      <c r="K66" s="265">
        <f t="shared" si="21"/>
        <v>0</v>
      </c>
      <c r="L66" s="265">
        <f t="shared" si="21"/>
        <v>0</v>
      </c>
      <c r="M66" s="265">
        <f t="shared" si="21"/>
        <v>0</v>
      </c>
      <c r="N66" s="266">
        <f>AVERAGE(B66:M66)</f>
        <v>0</v>
      </c>
    </row>
    <row r="67" spans="1:14" s="354" customFormat="1" ht="13">
      <c r="A67" s="82" t="s">
        <v>109</v>
      </c>
      <c r="B67" s="355"/>
      <c r="C67" s="355"/>
      <c r="D67" s="355"/>
      <c r="E67" s="355"/>
      <c r="F67" s="355"/>
      <c r="G67" s="355"/>
      <c r="H67" s="355"/>
      <c r="I67" s="355"/>
      <c r="J67" s="355"/>
      <c r="K67" s="355"/>
      <c r="L67" s="355"/>
      <c r="M67" s="355"/>
      <c r="N67" s="130">
        <f aca="true" t="shared" si="22" ref="N67">SUM(B67:M67)</f>
        <v>0</v>
      </c>
    </row>
    <row r="68" spans="1:14" s="354" customFormat="1" ht="13">
      <c r="A68" s="84" t="s">
        <v>102</v>
      </c>
      <c r="B68" s="234"/>
      <c r="C68" s="235"/>
      <c r="D68" s="236"/>
      <c r="E68" s="235"/>
      <c r="F68" s="236"/>
      <c r="G68" s="235"/>
      <c r="H68" s="236"/>
      <c r="I68" s="235"/>
      <c r="J68" s="236"/>
      <c r="K68" s="235"/>
      <c r="L68" s="236"/>
      <c r="M68" s="235"/>
      <c r="N68" s="130">
        <f>SUM(B68:M68)</f>
        <v>0</v>
      </c>
    </row>
    <row r="69" spans="1:14" s="354" customFormat="1" ht="13">
      <c r="A69" s="84" t="s">
        <v>103</v>
      </c>
      <c r="B69" s="234"/>
      <c r="C69" s="235"/>
      <c r="D69" s="236"/>
      <c r="E69" s="235"/>
      <c r="F69" s="236"/>
      <c r="G69" s="235"/>
      <c r="H69" s="236"/>
      <c r="I69" s="235"/>
      <c r="J69" s="236"/>
      <c r="K69" s="235"/>
      <c r="L69" s="236"/>
      <c r="M69" s="235"/>
      <c r="N69" s="130">
        <f>SUM(B69:M69)</f>
        <v>0</v>
      </c>
    </row>
    <row r="70" spans="1:14" s="354" customFormat="1" ht="12.75" thickBot="1">
      <c r="A70" s="85" t="s">
        <v>227</v>
      </c>
      <c r="B70" s="237"/>
      <c r="C70" s="238"/>
      <c r="D70" s="239"/>
      <c r="E70" s="238"/>
      <c r="F70" s="239"/>
      <c r="G70" s="238"/>
      <c r="H70" s="239"/>
      <c r="I70" s="238"/>
      <c r="J70" s="239"/>
      <c r="K70" s="238"/>
      <c r="L70" s="239"/>
      <c r="M70" s="238"/>
      <c r="N70" s="130">
        <f>SUM(B70:M70)</f>
        <v>0</v>
      </c>
    </row>
    <row r="71" spans="1:14" s="354" customFormat="1" ht="14" thickBot="1" thickTop="1">
      <c r="A71" s="187" t="s">
        <v>104</v>
      </c>
      <c r="B71" s="188">
        <f aca="true" t="shared" si="23" ref="B71:M71">SUM(B67:B70)</f>
        <v>0</v>
      </c>
      <c r="C71" s="189">
        <f t="shared" si="23"/>
        <v>0</v>
      </c>
      <c r="D71" s="189">
        <f t="shared" si="23"/>
        <v>0</v>
      </c>
      <c r="E71" s="189">
        <f t="shared" si="23"/>
        <v>0</v>
      </c>
      <c r="F71" s="189">
        <f t="shared" si="23"/>
        <v>0</v>
      </c>
      <c r="G71" s="189">
        <f t="shared" si="23"/>
        <v>0</v>
      </c>
      <c r="H71" s="189">
        <f t="shared" si="23"/>
        <v>0</v>
      </c>
      <c r="I71" s="189">
        <f t="shared" si="23"/>
        <v>0</v>
      </c>
      <c r="J71" s="189">
        <f t="shared" si="23"/>
        <v>0</v>
      </c>
      <c r="K71" s="189">
        <f t="shared" si="23"/>
        <v>0</v>
      </c>
      <c r="L71" s="189">
        <f t="shared" si="23"/>
        <v>0</v>
      </c>
      <c r="M71" s="190">
        <f t="shared" si="23"/>
        <v>0</v>
      </c>
      <c r="N71" s="129">
        <f>SUM(N67:N70)</f>
        <v>0</v>
      </c>
    </row>
    <row r="72" spans="1:14" s="354" customFormat="1" ht="13">
      <c r="A72" s="179" t="s">
        <v>12</v>
      </c>
      <c r="B72" s="183" t="str">
        <f>IF(B66=0,"",B71/B66)</f>
        <v/>
      </c>
      <c r="C72" s="184" t="str">
        <f aca="true" t="shared" si="24" ref="C72:N72">IF(C66=0,"",C71/C66)</f>
        <v/>
      </c>
      <c r="D72" s="185" t="str">
        <f t="shared" si="24"/>
        <v/>
      </c>
      <c r="E72" s="184" t="str">
        <f t="shared" si="24"/>
        <v/>
      </c>
      <c r="F72" s="185" t="str">
        <f t="shared" si="24"/>
        <v/>
      </c>
      <c r="G72" s="184" t="str">
        <f t="shared" si="24"/>
        <v/>
      </c>
      <c r="H72" s="185" t="str">
        <f t="shared" si="24"/>
        <v/>
      </c>
      <c r="I72" s="184" t="str">
        <f t="shared" si="24"/>
        <v/>
      </c>
      <c r="J72" s="185" t="str">
        <f t="shared" si="24"/>
        <v/>
      </c>
      <c r="K72" s="184" t="str">
        <f t="shared" si="24"/>
        <v/>
      </c>
      <c r="L72" s="185" t="str">
        <f t="shared" si="24"/>
        <v/>
      </c>
      <c r="M72" s="184" t="str">
        <f t="shared" si="24"/>
        <v/>
      </c>
      <c r="N72" s="186" t="str">
        <f t="shared" si="24"/>
        <v/>
      </c>
    </row>
    <row r="73" spans="1:14" s="354" customFormat="1" ht="13">
      <c r="A73" s="62" t="s">
        <v>112</v>
      </c>
      <c r="B73" s="63" t="str">
        <f>IF(B$71=0,"",B67/B$71)</f>
        <v/>
      </c>
      <c r="C73" s="200" t="str">
        <f aca="true" t="shared" si="25" ref="C73:N73">IF(C$71=0,"",C67/C$71)</f>
        <v/>
      </c>
      <c r="D73" s="200" t="str">
        <f t="shared" si="25"/>
        <v/>
      </c>
      <c r="E73" s="200" t="str">
        <f t="shared" si="25"/>
        <v/>
      </c>
      <c r="F73" s="200" t="str">
        <f t="shared" si="25"/>
        <v/>
      </c>
      <c r="G73" s="200" t="str">
        <f t="shared" si="25"/>
        <v/>
      </c>
      <c r="H73" s="200" t="str">
        <f t="shared" si="25"/>
        <v/>
      </c>
      <c r="I73" s="200" t="str">
        <f t="shared" si="25"/>
        <v/>
      </c>
      <c r="J73" s="95" t="str">
        <f t="shared" si="25"/>
        <v/>
      </c>
      <c r="K73" s="200" t="str">
        <f t="shared" si="25"/>
        <v/>
      </c>
      <c r="L73" s="95" t="str">
        <f t="shared" si="25"/>
        <v/>
      </c>
      <c r="M73" s="95" t="str">
        <f t="shared" si="25"/>
        <v/>
      </c>
      <c r="N73" s="96" t="str">
        <f t="shared" si="25"/>
        <v/>
      </c>
    </row>
    <row r="74" spans="1:14" s="354" customFormat="1" ht="13">
      <c r="A74" s="84" t="s">
        <v>105</v>
      </c>
      <c r="B74" s="63" t="str">
        <f aca="true" t="shared" si="26" ref="B74:N76">IF(B$71=0,"",B68/B$71)</f>
        <v/>
      </c>
      <c r="C74" s="64" t="str">
        <f t="shared" si="26"/>
        <v/>
      </c>
      <c r="D74" s="65" t="str">
        <f t="shared" si="26"/>
        <v/>
      </c>
      <c r="E74" s="64" t="str">
        <f t="shared" si="26"/>
        <v/>
      </c>
      <c r="F74" s="65" t="str">
        <f t="shared" si="26"/>
        <v/>
      </c>
      <c r="G74" s="64" t="str">
        <f t="shared" si="26"/>
        <v/>
      </c>
      <c r="H74" s="65" t="str">
        <f t="shared" si="26"/>
        <v/>
      </c>
      <c r="I74" s="64" t="str">
        <f t="shared" si="26"/>
        <v/>
      </c>
      <c r="J74" s="65" t="str">
        <f t="shared" si="26"/>
        <v/>
      </c>
      <c r="K74" s="64" t="str">
        <f t="shared" si="26"/>
        <v/>
      </c>
      <c r="L74" s="65" t="str">
        <f t="shared" si="26"/>
        <v/>
      </c>
      <c r="M74" s="64" t="str">
        <f t="shared" si="26"/>
        <v/>
      </c>
      <c r="N74" s="66" t="str">
        <f t="shared" si="26"/>
        <v/>
      </c>
    </row>
    <row r="75" spans="1:14" s="354" customFormat="1" ht="13">
      <c r="A75" s="222" t="s">
        <v>106</v>
      </c>
      <c r="B75" s="223" t="str">
        <f t="shared" si="26"/>
        <v/>
      </c>
      <c r="C75" s="224" t="str">
        <f t="shared" si="26"/>
        <v/>
      </c>
      <c r="D75" s="225" t="str">
        <f t="shared" si="26"/>
        <v/>
      </c>
      <c r="E75" s="224" t="str">
        <f t="shared" si="26"/>
        <v/>
      </c>
      <c r="F75" s="225" t="str">
        <f t="shared" si="26"/>
        <v/>
      </c>
      <c r="G75" s="224" t="str">
        <f t="shared" si="26"/>
        <v/>
      </c>
      <c r="H75" s="225" t="str">
        <f t="shared" si="26"/>
        <v/>
      </c>
      <c r="I75" s="224" t="str">
        <f t="shared" si="26"/>
        <v/>
      </c>
      <c r="J75" s="225" t="str">
        <f t="shared" si="26"/>
        <v/>
      </c>
      <c r="K75" s="224" t="str">
        <f t="shared" si="26"/>
        <v/>
      </c>
      <c r="L75" s="225" t="str">
        <f t="shared" si="26"/>
        <v/>
      </c>
      <c r="M75" s="224" t="str">
        <f t="shared" si="26"/>
        <v/>
      </c>
      <c r="N75" s="226" t="str">
        <f t="shared" si="26"/>
        <v/>
      </c>
    </row>
    <row r="76" spans="1:14" s="354" customFormat="1" ht="12.75" thickBot="1">
      <c r="A76" s="85" t="s">
        <v>243</v>
      </c>
      <c r="B76" s="267" t="str">
        <f t="shared" si="26"/>
        <v/>
      </c>
      <c r="C76" s="268" t="str">
        <f t="shared" si="26"/>
        <v/>
      </c>
      <c r="D76" s="269" t="str">
        <f t="shared" si="26"/>
        <v/>
      </c>
      <c r="E76" s="268" t="str">
        <f t="shared" si="26"/>
        <v/>
      </c>
      <c r="F76" s="269" t="str">
        <f t="shared" si="26"/>
        <v/>
      </c>
      <c r="G76" s="268" t="str">
        <f t="shared" si="26"/>
        <v/>
      </c>
      <c r="H76" s="269" t="str">
        <f t="shared" si="26"/>
        <v/>
      </c>
      <c r="I76" s="268" t="str">
        <f t="shared" si="26"/>
        <v/>
      </c>
      <c r="J76" s="269" t="str">
        <f t="shared" si="26"/>
        <v/>
      </c>
      <c r="K76" s="268" t="str">
        <f t="shared" si="26"/>
        <v/>
      </c>
      <c r="L76" s="269" t="str">
        <f t="shared" si="26"/>
        <v/>
      </c>
      <c r="M76" s="268" t="str">
        <f t="shared" si="26"/>
        <v/>
      </c>
      <c r="N76" s="270" t="str">
        <f t="shared" si="26"/>
        <v/>
      </c>
    </row>
    <row r="77" spans="1:14" s="354" customFormat="1" ht="14" thickBot="1" thickTop="1">
      <c r="A77" s="230" t="s">
        <v>228</v>
      </c>
      <c r="B77" s="231">
        <f aca="true" t="shared" si="27" ref="B77:M77">SUMPRODUCT(B67:B70,$B$51:$B$54)</f>
        <v>0</v>
      </c>
      <c r="C77" s="232">
        <f t="shared" si="27"/>
        <v>0</v>
      </c>
      <c r="D77" s="232">
        <f t="shared" si="27"/>
        <v>0</v>
      </c>
      <c r="E77" s="232">
        <f t="shared" si="27"/>
        <v>0</v>
      </c>
      <c r="F77" s="232">
        <f t="shared" si="27"/>
        <v>0</v>
      </c>
      <c r="G77" s="232">
        <f t="shared" si="27"/>
        <v>0</v>
      </c>
      <c r="H77" s="232">
        <f t="shared" si="27"/>
        <v>0</v>
      </c>
      <c r="I77" s="232">
        <f t="shared" si="27"/>
        <v>0</v>
      </c>
      <c r="J77" s="232">
        <f t="shared" si="27"/>
        <v>0</v>
      </c>
      <c r="K77" s="232">
        <f t="shared" si="27"/>
        <v>0</v>
      </c>
      <c r="L77" s="232">
        <f t="shared" si="27"/>
        <v>0</v>
      </c>
      <c r="M77" s="232">
        <f t="shared" si="27"/>
        <v>0</v>
      </c>
      <c r="N77" s="233">
        <f>SUM(B77:M77)</f>
        <v>0</v>
      </c>
    </row>
    <row r="78" spans="1:14" s="354" customFormat="1" ht="40" customHeight="1" thickBot="1">
      <c r="A78" s="97"/>
      <c r="B78" s="98"/>
      <c r="C78" s="98"/>
      <c r="D78" s="98"/>
      <c r="E78" s="98"/>
      <c r="F78" s="98"/>
      <c r="G78" s="98"/>
      <c r="H78" s="98"/>
      <c r="I78" s="98"/>
      <c r="J78" s="98"/>
      <c r="K78" s="98"/>
      <c r="L78" s="98"/>
      <c r="M78" s="98"/>
      <c r="N78" s="98"/>
    </row>
    <row r="79" spans="1:14" s="354" customFormat="1" ht="15.5">
      <c r="A79" s="254" t="s">
        <v>239</v>
      </c>
      <c r="B79" s="255"/>
      <c r="C79" s="255"/>
      <c r="D79" s="255"/>
      <c r="E79" s="255"/>
      <c r="F79" s="255"/>
      <c r="G79" s="255"/>
      <c r="H79" s="255"/>
      <c r="I79" s="255"/>
      <c r="J79" s="255"/>
      <c r="K79" s="255"/>
      <c r="L79" s="255"/>
      <c r="M79" s="255"/>
      <c r="N79" s="256"/>
    </row>
    <row r="80" spans="1:14" s="354" customFormat="1" ht="12.75" thickBot="1">
      <c r="A80" s="319" t="s">
        <v>326</v>
      </c>
      <c r="B80" s="59"/>
      <c r="C80" s="59"/>
      <c r="D80" s="59"/>
      <c r="E80" s="59"/>
      <c r="F80" s="59"/>
      <c r="G80" s="59"/>
      <c r="H80" s="59"/>
      <c r="I80" s="59"/>
      <c r="J80" s="59"/>
      <c r="K80" s="59"/>
      <c r="L80" s="59"/>
      <c r="M80" s="59"/>
      <c r="N80" s="257"/>
    </row>
    <row r="81" spans="1:14" s="354" customFormat="1" ht="16" thickBot="1">
      <c r="A81" s="60" t="s">
        <v>5</v>
      </c>
      <c r="B81" s="124">
        <f>'J-Cost_Central'!E186/SUM($B$91:$M$91)</f>
        <v>0</v>
      </c>
      <c r="C81" s="59"/>
      <c r="D81" s="59" t="s">
        <v>1</v>
      </c>
      <c r="E81" s="59"/>
      <c r="F81" s="59"/>
      <c r="G81" s="59"/>
      <c r="H81" s="59"/>
      <c r="I81" s="59"/>
      <c r="J81" s="59"/>
      <c r="K81" s="59"/>
      <c r="L81" s="59"/>
      <c r="M81" s="59"/>
      <c r="N81" s="257"/>
    </row>
    <row r="82" spans="1:14" s="354" customFormat="1" ht="15.5">
      <c r="A82" s="60"/>
      <c r="B82" s="58"/>
      <c r="C82" s="59"/>
      <c r="D82" s="59"/>
      <c r="E82" s="59"/>
      <c r="F82" s="59"/>
      <c r="G82" s="59"/>
      <c r="H82" s="59"/>
      <c r="I82" s="59"/>
      <c r="J82" s="59"/>
      <c r="K82" s="59"/>
      <c r="L82" s="59"/>
      <c r="M82" s="59"/>
      <c r="N82" s="257"/>
    </row>
    <row r="83" spans="1:14" s="354" customFormat="1" ht="16" thickBot="1">
      <c r="A83" s="57" t="s">
        <v>120</v>
      </c>
      <c r="B83" s="58"/>
      <c r="C83" s="59"/>
      <c r="D83" s="59"/>
      <c r="E83" s="59"/>
      <c r="F83" s="59"/>
      <c r="G83" s="59"/>
      <c r="H83" s="59"/>
      <c r="I83" s="59"/>
      <c r="J83" s="59"/>
      <c r="K83" s="59"/>
      <c r="L83" s="59"/>
      <c r="M83" s="59"/>
      <c r="N83" s="257"/>
    </row>
    <row r="84" spans="1:14" s="354" customFormat="1" ht="12.75" thickBot="1">
      <c r="A84" s="60" t="s">
        <v>99</v>
      </c>
      <c r="B84" s="240">
        <v>0</v>
      </c>
      <c r="C84" s="59"/>
      <c r="D84" s="59"/>
      <c r="E84" s="59"/>
      <c r="F84" s="59"/>
      <c r="G84" s="59"/>
      <c r="H84" s="59"/>
      <c r="I84" s="59"/>
      <c r="J84" s="59"/>
      <c r="K84" s="59"/>
      <c r="L84" s="59"/>
      <c r="M84" s="59"/>
      <c r="N84" s="257"/>
    </row>
    <row r="85" spans="1:14" s="354" customFormat="1" ht="12.75" thickBot="1">
      <c r="A85" s="60" t="s">
        <v>115</v>
      </c>
      <c r="B85" s="240">
        <v>0</v>
      </c>
      <c r="C85" s="59"/>
      <c r="D85" s="59"/>
      <c r="E85" s="59"/>
      <c r="F85" s="59"/>
      <c r="G85" s="59"/>
      <c r="H85" s="59"/>
      <c r="I85" s="59"/>
      <c r="J85" s="59"/>
      <c r="K85" s="59"/>
      <c r="L85" s="59"/>
      <c r="M85" s="59"/>
      <c r="N85" s="257"/>
    </row>
    <row r="86" spans="1:14" s="354" customFormat="1" ht="12.75" thickBot="1">
      <c r="A86" s="60" t="s">
        <v>6</v>
      </c>
      <c r="B86" s="241">
        <v>0</v>
      </c>
      <c r="C86" s="59"/>
      <c r="D86" s="59"/>
      <c r="E86" s="59"/>
      <c r="F86" s="59"/>
      <c r="G86" s="59"/>
      <c r="H86" s="59"/>
      <c r="I86" s="59"/>
      <c r="J86" s="59"/>
      <c r="K86" s="59"/>
      <c r="L86" s="59"/>
      <c r="M86" s="59"/>
      <c r="N86" s="257"/>
    </row>
    <row r="87" spans="1:14" s="354" customFormat="1" ht="12.75" thickBot="1">
      <c r="A87" s="60" t="s">
        <v>226</v>
      </c>
      <c r="B87" s="241">
        <v>0</v>
      </c>
      <c r="C87" s="59"/>
      <c r="D87" s="59"/>
      <c r="E87" s="59"/>
      <c r="F87" s="59"/>
      <c r="G87" s="59"/>
      <c r="H87" s="59"/>
      <c r="I87" s="59"/>
      <c r="J87" s="59"/>
      <c r="K87" s="59"/>
      <c r="L87" s="59"/>
      <c r="M87" s="59"/>
      <c r="N87" s="257"/>
    </row>
    <row r="88" spans="1:14" s="354" customFormat="1" ht="13" thickBot="1">
      <c r="A88" s="258"/>
      <c r="B88" s="360">
        <v>44378</v>
      </c>
      <c r="C88" s="361">
        <f>EOMONTH(B88,0)+1</f>
        <v>44409</v>
      </c>
      <c r="D88" s="361">
        <f aca="true" t="shared" si="28" ref="D88:M88">EOMONTH(C88,0)+1</f>
        <v>44440</v>
      </c>
      <c r="E88" s="361">
        <f t="shared" si="28"/>
        <v>44470</v>
      </c>
      <c r="F88" s="361">
        <f t="shared" si="28"/>
        <v>44501</v>
      </c>
      <c r="G88" s="361">
        <f t="shared" si="28"/>
        <v>44531</v>
      </c>
      <c r="H88" s="361">
        <f t="shared" si="28"/>
        <v>44562</v>
      </c>
      <c r="I88" s="361">
        <f t="shared" si="28"/>
        <v>44593</v>
      </c>
      <c r="J88" s="361">
        <f t="shared" si="28"/>
        <v>44621</v>
      </c>
      <c r="K88" s="361">
        <f t="shared" si="28"/>
        <v>44652</v>
      </c>
      <c r="L88" s="361">
        <f t="shared" si="28"/>
        <v>44682</v>
      </c>
      <c r="M88" s="361">
        <f t="shared" si="28"/>
        <v>44713</v>
      </c>
      <c r="N88" s="257"/>
    </row>
    <row r="89" spans="1:14" s="354" customFormat="1" ht="26">
      <c r="A89" s="99" t="s">
        <v>1</v>
      </c>
      <c r="B89" s="359" t="str">
        <f>"Month - "&amp;COLUMNS($B88:B88)&amp;", 
"&amp;TEXT(B88,"mmm yyyy")</f>
        <v>Month - 1, 
Jul 2021</v>
      </c>
      <c r="C89" s="359" t="str">
        <f>"Month - "&amp;COLUMNS($B88:C88)&amp;", 
"&amp;TEXT(C88,"mmm yyyy")</f>
        <v>Month - 2, 
Aug 2021</v>
      </c>
      <c r="D89" s="359" t="str">
        <f>"Month - "&amp;COLUMNS($B88:D88)&amp;", 
"&amp;TEXT(D88,"mmm yyyy")</f>
        <v>Month - 3, 
Sep 2021</v>
      </c>
      <c r="E89" s="359" t="str">
        <f>"Month - "&amp;COLUMNS($B88:E88)&amp;", 
"&amp;TEXT(E88,"mmm yyyy")</f>
        <v>Month - 4, 
Oct 2021</v>
      </c>
      <c r="F89" s="359" t="str">
        <f>"Month - "&amp;COLUMNS($B88:F88)&amp;", 
"&amp;TEXT(F88,"mmm yyyy")</f>
        <v>Month - 5, 
Nov 2021</v>
      </c>
      <c r="G89" s="359" t="str">
        <f>"Month - "&amp;COLUMNS($B88:G88)&amp;", 
"&amp;TEXT(G88,"mmm yyyy")</f>
        <v>Month - 6, 
Dec 2021</v>
      </c>
      <c r="H89" s="359" t="str">
        <f>"Month - "&amp;COLUMNS($B88:H88)&amp;", 
"&amp;TEXT(H88,"mmm yyyy")</f>
        <v>Month - 7, 
Jan 2022</v>
      </c>
      <c r="I89" s="359" t="str">
        <f>"Month - "&amp;COLUMNS($B88:I88)&amp;", 
"&amp;TEXT(I88,"mmm yyyy")</f>
        <v>Month - 8, 
Feb 2022</v>
      </c>
      <c r="J89" s="359" t="str">
        <f>"Month - "&amp;COLUMNS($B88:J88)&amp;", 
"&amp;TEXT(J88,"mmm yyyy")</f>
        <v>Month - 9, 
Mar 2022</v>
      </c>
      <c r="K89" s="359" t="str">
        <f>"Month - "&amp;COLUMNS($B88:K88)&amp;", 
"&amp;TEXT(K88,"mmm yyyy")</f>
        <v>Month - 10, 
Apr 2022</v>
      </c>
      <c r="L89" s="359" t="str">
        <f>"Month - "&amp;COLUMNS($B88:L88)&amp;", 
"&amp;TEXT(L88,"mmm yyyy")</f>
        <v>Month - 11, 
May 2022</v>
      </c>
      <c r="M89" s="359" t="str">
        <f>"Month - "&amp;COLUMNS($B88:M88)&amp;", 
"&amp;TEXT(M88,"mmm yyyy")</f>
        <v>Month - 12, 
Jun 2022</v>
      </c>
      <c r="N89" s="61" t="s">
        <v>8</v>
      </c>
    </row>
    <row r="90" spans="1:14" s="354" customFormat="1" ht="13">
      <c r="A90" s="62" t="s">
        <v>108</v>
      </c>
      <c r="B90" s="100">
        <f aca="true" t="shared" si="29" ref="B90:M90">B57</f>
        <v>0.0014467654179763922</v>
      </c>
      <c r="C90" s="64">
        <f t="shared" si="29"/>
        <v>0.0014467654179763922</v>
      </c>
      <c r="D90" s="64">
        <f t="shared" si="29"/>
        <v>0.0014467654179763922</v>
      </c>
      <c r="E90" s="64">
        <f t="shared" si="29"/>
        <v>0.0014467654179763922</v>
      </c>
      <c r="F90" s="64">
        <f t="shared" si="29"/>
        <v>0.0014467654179763922</v>
      </c>
      <c r="G90" s="64">
        <f t="shared" si="29"/>
        <v>0.0014467654179763922</v>
      </c>
      <c r="H90" s="64">
        <f t="shared" si="29"/>
        <v>0.0014467654179763922</v>
      </c>
      <c r="I90" s="64">
        <f t="shared" si="29"/>
        <v>0.0014467654179763922</v>
      </c>
      <c r="J90" s="64">
        <f t="shared" si="29"/>
        <v>0.0014467654179763922</v>
      </c>
      <c r="K90" s="64">
        <f t="shared" si="29"/>
        <v>0.0014467654179763922</v>
      </c>
      <c r="L90" s="64">
        <f t="shared" si="29"/>
        <v>0.0014467654179763922</v>
      </c>
      <c r="M90" s="64">
        <f t="shared" si="29"/>
        <v>0.0014467654179763922</v>
      </c>
      <c r="N90" s="101">
        <f>AVERAGE(B90:M90)</f>
        <v>0.0014467654179763922</v>
      </c>
    </row>
    <row r="91" spans="1:14" s="354" customFormat="1" ht="13">
      <c r="A91" s="83" t="s">
        <v>100</v>
      </c>
      <c r="B91" s="67">
        <f>M58*(1+B90)</f>
        <v>519506.98141126323</v>
      </c>
      <c r="C91" s="68">
        <f>B91*(1+C90)</f>
        <v>520258.5861463664</v>
      </c>
      <c r="D91" s="68">
        <f aca="true" t="shared" si="30" ref="D91:M91">C91*(1+D90)</f>
        <v>521011.2782772082</v>
      </c>
      <c r="E91" s="68">
        <f t="shared" si="30"/>
        <v>521765.05937699537</v>
      </c>
      <c r="F91" s="68">
        <f t="shared" si="30"/>
        <v>522519.9310212104</v>
      </c>
      <c r="G91" s="68">
        <f t="shared" si="30"/>
        <v>523275.8947876153</v>
      </c>
      <c r="H91" s="68">
        <f t="shared" si="30"/>
        <v>524032.9522562547</v>
      </c>
      <c r="I91" s="68">
        <f t="shared" si="30"/>
        <v>524791.1050094591</v>
      </c>
      <c r="J91" s="68">
        <f t="shared" si="30"/>
        <v>525550.3546318484</v>
      </c>
      <c r="K91" s="68">
        <f t="shared" si="30"/>
        <v>526310.702710335</v>
      </c>
      <c r="L91" s="68">
        <f t="shared" si="30"/>
        <v>527072.1508341272</v>
      </c>
      <c r="M91" s="68">
        <f t="shared" si="30"/>
        <v>527834.7005947324</v>
      </c>
      <c r="N91" s="70">
        <f>AVERAGE(B91:M91)</f>
        <v>523660.808088118</v>
      </c>
    </row>
    <row r="92" spans="1:14" s="354" customFormat="1" ht="12.75" thickBot="1">
      <c r="A92" s="102" t="s">
        <v>9</v>
      </c>
      <c r="B92" s="71">
        <f aca="true" t="shared" si="31" ref="B92:N92">$B$81</f>
        <v>0</v>
      </c>
      <c r="C92" s="72">
        <f t="shared" si="31"/>
        <v>0</v>
      </c>
      <c r="D92" s="72">
        <f t="shared" si="31"/>
        <v>0</v>
      </c>
      <c r="E92" s="72">
        <f t="shared" si="31"/>
        <v>0</v>
      </c>
      <c r="F92" s="72">
        <f t="shared" si="31"/>
        <v>0</v>
      </c>
      <c r="G92" s="72">
        <f t="shared" si="31"/>
        <v>0</v>
      </c>
      <c r="H92" s="72">
        <f t="shared" si="31"/>
        <v>0</v>
      </c>
      <c r="I92" s="72">
        <f t="shared" si="31"/>
        <v>0</v>
      </c>
      <c r="J92" s="72">
        <f t="shared" si="31"/>
        <v>0</v>
      </c>
      <c r="K92" s="72">
        <f t="shared" si="31"/>
        <v>0</v>
      </c>
      <c r="L92" s="72">
        <f t="shared" si="31"/>
        <v>0</v>
      </c>
      <c r="M92" s="72">
        <f t="shared" si="31"/>
        <v>0</v>
      </c>
      <c r="N92" s="74">
        <f t="shared" si="31"/>
        <v>0</v>
      </c>
    </row>
    <row r="93" spans="1:14" s="354" customFormat="1" ht="14" thickBot="1" thickTop="1">
      <c r="A93" s="103" t="s">
        <v>10</v>
      </c>
      <c r="B93" s="75">
        <f aca="true" t="shared" si="32" ref="B93:M93">B91*B92</f>
        <v>0</v>
      </c>
      <c r="C93" s="76">
        <f t="shared" si="32"/>
        <v>0</v>
      </c>
      <c r="D93" s="77">
        <f t="shared" si="32"/>
        <v>0</v>
      </c>
      <c r="E93" s="76">
        <f t="shared" si="32"/>
        <v>0</v>
      </c>
      <c r="F93" s="77">
        <f t="shared" si="32"/>
        <v>0</v>
      </c>
      <c r="G93" s="76">
        <f t="shared" si="32"/>
        <v>0</v>
      </c>
      <c r="H93" s="77">
        <f t="shared" si="32"/>
        <v>0</v>
      </c>
      <c r="I93" s="76">
        <f t="shared" si="32"/>
        <v>0</v>
      </c>
      <c r="J93" s="77">
        <f t="shared" si="32"/>
        <v>0</v>
      </c>
      <c r="K93" s="76">
        <f t="shared" si="32"/>
        <v>0</v>
      </c>
      <c r="L93" s="77">
        <f t="shared" si="32"/>
        <v>0</v>
      </c>
      <c r="M93" s="76">
        <f t="shared" si="32"/>
        <v>0</v>
      </c>
      <c r="N93" s="253">
        <f>SUM(B93:M93)</f>
        <v>0</v>
      </c>
    </row>
    <row r="94" spans="1:14" ht="15.5">
      <c r="A94" s="259"/>
      <c r="B94" s="97"/>
      <c r="C94" s="97"/>
      <c r="D94" s="97"/>
      <c r="E94" s="97"/>
      <c r="F94" s="97"/>
      <c r="G94" s="125"/>
      <c r="H94" s="97"/>
      <c r="I94" s="125"/>
      <c r="J94" s="126"/>
      <c r="K94" s="127"/>
      <c r="L94" s="128"/>
      <c r="M94" s="58"/>
      <c r="N94" s="260"/>
    </row>
    <row r="95" spans="1:14" s="354" customFormat="1" ht="13">
      <c r="A95" s="78" t="s">
        <v>111</v>
      </c>
      <c r="B95" s="79"/>
      <c r="C95" s="79"/>
      <c r="D95" s="79"/>
      <c r="E95" s="79"/>
      <c r="F95" s="79"/>
      <c r="G95" s="79"/>
      <c r="H95" s="79"/>
      <c r="I95" s="79"/>
      <c r="J95" s="79"/>
      <c r="K95" s="79"/>
      <c r="L95" s="79"/>
      <c r="M95" s="79"/>
      <c r="N95" s="260"/>
    </row>
    <row r="96" spans="1:14" s="354" customFormat="1" ht="12.75" thickBot="1">
      <c r="A96" s="80"/>
      <c r="B96" s="77"/>
      <c r="C96" s="77"/>
      <c r="D96" s="77"/>
      <c r="E96" s="77"/>
      <c r="F96" s="77"/>
      <c r="G96" s="77"/>
      <c r="H96" s="77"/>
      <c r="I96" s="77"/>
      <c r="J96" s="77"/>
      <c r="K96" s="77"/>
      <c r="L96" s="77"/>
      <c r="M96" s="77"/>
      <c r="N96" s="261"/>
    </row>
    <row r="97" spans="1:14" s="354" customFormat="1" ht="25.9" customHeight="1">
      <c r="A97" s="99" t="s">
        <v>1</v>
      </c>
      <c r="B97" s="359" t="str">
        <f>"Month - "&amp;COLUMNS($B96:B96)&amp;", 
"&amp;TEXT(B88,"mmm yyyy")</f>
        <v>Month - 1, 
Jul 2021</v>
      </c>
      <c r="C97" s="359" t="str">
        <f>"Month - "&amp;COLUMNS($B96:C96)&amp;", 
"&amp;TEXT(C88,"mmm yyyy")</f>
        <v>Month - 2, 
Aug 2021</v>
      </c>
      <c r="D97" s="359" t="str">
        <f>"Month - "&amp;COLUMNS($B96:D96)&amp;", 
"&amp;TEXT(D88,"mmm yyyy")</f>
        <v>Month - 3, 
Sep 2021</v>
      </c>
      <c r="E97" s="359" t="str">
        <f>"Month - "&amp;COLUMNS($B96:E96)&amp;", 
"&amp;TEXT(E88,"mmm yyyy")</f>
        <v>Month - 4, 
Oct 2021</v>
      </c>
      <c r="F97" s="359" t="str">
        <f>"Month - "&amp;COLUMNS($B96:F96)&amp;", 
"&amp;TEXT(F88,"mmm yyyy")</f>
        <v>Month - 5, 
Nov 2021</v>
      </c>
      <c r="G97" s="359" t="str">
        <f>"Month - "&amp;COLUMNS($B96:G96)&amp;", 
"&amp;TEXT(G88,"mmm yyyy")</f>
        <v>Month - 6, 
Dec 2021</v>
      </c>
      <c r="H97" s="359" t="str">
        <f>"Month - "&amp;COLUMNS($B96:H96)&amp;", 
"&amp;TEXT(H88,"mmm yyyy")</f>
        <v>Month - 7, 
Jan 2022</v>
      </c>
      <c r="I97" s="359" t="str">
        <f>"Month - "&amp;COLUMNS($B96:I96)&amp;", 
"&amp;TEXT(I88,"mmm yyyy")</f>
        <v>Month - 8, 
Feb 2022</v>
      </c>
      <c r="J97" s="359" t="str">
        <f>"Month - "&amp;COLUMNS($B96:J96)&amp;", 
"&amp;TEXT(J88,"mmm yyyy")</f>
        <v>Month - 9, 
Mar 2022</v>
      </c>
      <c r="K97" s="359" t="str">
        <f>"Month - "&amp;COLUMNS($B96:K96)&amp;", 
"&amp;TEXT(K88,"mmm yyyy")</f>
        <v>Month - 10, 
Apr 2022</v>
      </c>
      <c r="L97" s="359" t="str">
        <f>"Month - "&amp;COLUMNS($B96:L96)&amp;", 
"&amp;TEXT(L88,"mmm yyyy")</f>
        <v>Month - 11, 
May 2022</v>
      </c>
      <c r="M97" s="359" t="str">
        <f>"Month - "&amp;COLUMNS($B96:M96)&amp;", 
"&amp;TEXT(M88,"mmm yyyy")</f>
        <v>Month - 12, 
Jun 2022</v>
      </c>
      <c r="N97" s="61" t="s">
        <v>11</v>
      </c>
    </row>
    <row r="98" spans="1:14" s="354" customFormat="1" ht="14" customHeight="1">
      <c r="A98" s="90" t="s">
        <v>110</v>
      </c>
      <c r="B98" s="356"/>
      <c r="C98" s="357"/>
      <c r="D98" s="357"/>
      <c r="E98" s="357"/>
      <c r="F98" s="357"/>
      <c r="G98" s="357"/>
      <c r="H98" s="357"/>
      <c r="I98" s="357"/>
      <c r="J98" s="358"/>
      <c r="K98" s="357"/>
      <c r="L98" s="357"/>
      <c r="M98" s="357"/>
      <c r="N98" s="96" t="str">
        <f>_xlfn.IFERROR(AVERAGE(B98:M98),"")</f>
        <v/>
      </c>
    </row>
    <row r="99" spans="1:14" s="354" customFormat="1" ht="12.75" thickBot="1">
      <c r="A99" s="263" t="s">
        <v>101</v>
      </c>
      <c r="B99" s="264">
        <f>B91*B$98</f>
        <v>0</v>
      </c>
      <c r="C99" s="265">
        <f aca="true" t="shared" si="33" ref="C99:M99">C91*C$98</f>
        <v>0</v>
      </c>
      <c r="D99" s="265">
        <f t="shared" si="33"/>
        <v>0</v>
      </c>
      <c r="E99" s="265">
        <f t="shared" si="33"/>
        <v>0</v>
      </c>
      <c r="F99" s="265">
        <f t="shared" si="33"/>
        <v>0</v>
      </c>
      <c r="G99" s="265">
        <f t="shared" si="33"/>
        <v>0</v>
      </c>
      <c r="H99" s="265">
        <f t="shared" si="33"/>
        <v>0</v>
      </c>
      <c r="I99" s="265">
        <f t="shared" si="33"/>
        <v>0</v>
      </c>
      <c r="J99" s="265">
        <f t="shared" si="33"/>
        <v>0</v>
      </c>
      <c r="K99" s="265">
        <f t="shared" si="33"/>
        <v>0</v>
      </c>
      <c r="L99" s="265">
        <f t="shared" si="33"/>
        <v>0</v>
      </c>
      <c r="M99" s="265">
        <f t="shared" si="33"/>
        <v>0</v>
      </c>
      <c r="N99" s="266">
        <f>AVERAGE(B99:M99)</f>
        <v>0</v>
      </c>
    </row>
    <row r="100" spans="1:14" s="354" customFormat="1" ht="13">
      <c r="A100" s="82" t="s">
        <v>109</v>
      </c>
      <c r="B100" s="355"/>
      <c r="C100" s="355"/>
      <c r="D100" s="355"/>
      <c r="E100" s="355"/>
      <c r="F100" s="355"/>
      <c r="G100" s="355"/>
      <c r="H100" s="355"/>
      <c r="I100" s="355"/>
      <c r="J100" s="355"/>
      <c r="K100" s="355"/>
      <c r="L100" s="355"/>
      <c r="M100" s="355"/>
      <c r="N100" s="130">
        <f aca="true" t="shared" si="34" ref="N100">SUM(B100:M100)</f>
        <v>0</v>
      </c>
    </row>
    <row r="101" spans="1:14" s="354" customFormat="1" ht="13">
      <c r="A101" s="84" t="s">
        <v>102</v>
      </c>
      <c r="B101" s="234"/>
      <c r="C101" s="235"/>
      <c r="D101" s="236"/>
      <c r="E101" s="235"/>
      <c r="F101" s="236"/>
      <c r="G101" s="235"/>
      <c r="H101" s="236"/>
      <c r="I101" s="235"/>
      <c r="J101" s="236"/>
      <c r="K101" s="235"/>
      <c r="L101" s="236"/>
      <c r="M101" s="235"/>
      <c r="N101" s="130">
        <f>SUM(B101:M101)</f>
        <v>0</v>
      </c>
    </row>
    <row r="102" spans="1:14" s="354" customFormat="1" ht="13">
      <c r="A102" s="222" t="s">
        <v>103</v>
      </c>
      <c r="B102" s="234"/>
      <c r="C102" s="235"/>
      <c r="D102" s="236"/>
      <c r="E102" s="235"/>
      <c r="F102" s="236"/>
      <c r="G102" s="235"/>
      <c r="H102" s="236"/>
      <c r="I102" s="235"/>
      <c r="J102" s="236"/>
      <c r="K102" s="235"/>
      <c r="L102" s="236"/>
      <c r="M102" s="235"/>
      <c r="N102" s="130">
        <f>SUM(B102:M102)</f>
        <v>0</v>
      </c>
    </row>
    <row r="103" spans="1:14" s="354" customFormat="1" ht="12.75" thickBot="1">
      <c r="A103" s="85" t="s">
        <v>227</v>
      </c>
      <c r="B103" s="237"/>
      <c r="C103" s="238"/>
      <c r="D103" s="239"/>
      <c r="E103" s="238"/>
      <c r="F103" s="239"/>
      <c r="G103" s="238"/>
      <c r="H103" s="239"/>
      <c r="I103" s="238"/>
      <c r="J103" s="239"/>
      <c r="K103" s="238"/>
      <c r="L103" s="239"/>
      <c r="M103" s="238"/>
      <c r="N103" s="130">
        <f>SUM(B103:M103)</f>
        <v>0</v>
      </c>
    </row>
    <row r="104" spans="1:16" s="354" customFormat="1" ht="14" thickBot="1" thickTop="1">
      <c r="A104" s="187" t="s">
        <v>104</v>
      </c>
      <c r="B104" s="188">
        <f aca="true" t="shared" si="35" ref="B104:N104">SUM(B100:B103)</f>
        <v>0</v>
      </c>
      <c r="C104" s="189">
        <f t="shared" si="35"/>
        <v>0</v>
      </c>
      <c r="D104" s="190">
        <f t="shared" si="35"/>
        <v>0</v>
      </c>
      <c r="E104" s="189">
        <f t="shared" si="35"/>
        <v>0</v>
      </c>
      <c r="F104" s="190">
        <f t="shared" si="35"/>
        <v>0</v>
      </c>
      <c r="G104" s="189">
        <f t="shared" si="35"/>
        <v>0</v>
      </c>
      <c r="H104" s="190">
        <f t="shared" si="35"/>
        <v>0</v>
      </c>
      <c r="I104" s="189">
        <f t="shared" si="35"/>
        <v>0</v>
      </c>
      <c r="J104" s="190">
        <f t="shared" si="35"/>
        <v>0</v>
      </c>
      <c r="K104" s="189">
        <f t="shared" si="35"/>
        <v>0</v>
      </c>
      <c r="L104" s="190">
        <f t="shared" si="35"/>
        <v>0</v>
      </c>
      <c r="M104" s="189">
        <f t="shared" si="35"/>
        <v>0</v>
      </c>
      <c r="N104" s="129">
        <f t="shared" si="35"/>
        <v>0</v>
      </c>
      <c r="P104" s="354" t="s">
        <v>1</v>
      </c>
    </row>
    <row r="105" spans="1:14" s="354" customFormat="1" ht="13">
      <c r="A105" s="179" t="s">
        <v>12</v>
      </c>
      <c r="B105" s="183" t="str">
        <f>IF(B99=0,"",B104/B99)</f>
        <v/>
      </c>
      <c r="C105" s="184" t="str">
        <f aca="true" t="shared" si="36" ref="C105:N105">IF(C99=0,"",C104/C99)</f>
        <v/>
      </c>
      <c r="D105" s="185" t="str">
        <f t="shared" si="36"/>
        <v/>
      </c>
      <c r="E105" s="184" t="str">
        <f t="shared" si="36"/>
        <v/>
      </c>
      <c r="F105" s="185" t="str">
        <f t="shared" si="36"/>
        <v/>
      </c>
      <c r="G105" s="184" t="str">
        <f t="shared" si="36"/>
        <v/>
      </c>
      <c r="H105" s="185" t="str">
        <f t="shared" si="36"/>
        <v/>
      </c>
      <c r="I105" s="184" t="str">
        <f t="shared" si="36"/>
        <v/>
      </c>
      <c r="J105" s="185" t="str">
        <f t="shared" si="36"/>
        <v/>
      </c>
      <c r="K105" s="184" t="str">
        <f t="shared" si="36"/>
        <v/>
      </c>
      <c r="L105" s="185" t="str">
        <f t="shared" si="36"/>
        <v/>
      </c>
      <c r="M105" s="184" t="str">
        <f t="shared" si="36"/>
        <v/>
      </c>
      <c r="N105" s="186" t="str">
        <f t="shared" si="36"/>
        <v/>
      </c>
    </row>
    <row r="106" spans="1:14" s="354" customFormat="1" ht="13">
      <c r="A106" s="62" t="s">
        <v>112</v>
      </c>
      <c r="B106" s="63" t="str">
        <f>IF(B$104=0,"",B100/B$104)</f>
        <v/>
      </c>
      <c r="C106" s="64" t="str">
        <f aca="true" t="shared" si="37" ref="C106:N109">IF(C$104=0,"",C100/C$104)</f>
        <v/>
      </c>
      <c r="D106" s="65" t="str">
        <f t="shared" si="37"/>
        <v/>
      </c>
      <c r="E106" s="64" t="str">
        <f t="shared" si="37"/>
        <v/>
      </c>
      <c r="F106" s="65" t="str">
        <f t="shared" si="37"/>
        <v/>
      </c>
      <c r="G106" s="64" t="str">
        <f t="shared" si="37"/>
        <v/>
      </c>
      <c r="H106" s="65" t="str">
        <f t="shared" si="37"/>
        <v/>
      </c>
      <c r="I106" s="64" t="str">
        <f t="shared" si="37"/>
        <v/>
      </c>
      <c r="J106" s="65" t="str">
        <f t="shared" si="37"/>
        <v/>
      </c>
      <c r="K106" s="64" t="str">
        <f t="shared" si="37"/>
        <v/>
      </c>
      <c r="L106" s="65" t="str">
        <f t="shared" si="37"/>
        <v/>
      </c>
      <c r="M106" s="64" t="str">
        <f t="shared" si="37"/>
        <v/>
      </c>
      <c r="N106" s="66" t="str">
        <f t="shared" si="37"/>
        <v/>
      </c>
    </row>
    <row r="107" spans="1:14" s="354" customFormat="1" ht="13">
      <c r="A107" s="84" t="s">
        <v>105</v>
      </c>
      <c r="B107" s="63" t="str">
        <f aca="true" t="shared" si="38" ref="B107:M109">IF(B$104=0,"",B101/B$104)</f>
        <v/>
      </c>
      <c r="C107" s="64" t="str">
        <f t="shared" si="38"/>
        <v/>
      </c>
      <c r="D107" s="65" t="str">
        <f t="shared" si="38"/>
        <v/>
      </c>
      <c r="E107" s="64" t="str">
        <f t="shared" si="38"/>
        <v/>
      </c>
      <c r="F107" s="65" t="str">
        <f t="shared" si="38"/>
        <v/>
      </c>
      <c r="G107" s="64" t="str">
        <f t="shared" si="38"/>
        <v/>
      </c>
      <c r="H107" s="65" t="str">
        <f t="shared" si="38"/>
        <v/>
      </c>
      <c r="I107" s="64" t="str">
        <f t="shared" si="38"/>
        <v/>
      </c>
      <c r="J107" s="65" t="str">
        <f t="shared" si="38"/>
        <v/>
      </c>
      <c r="K107" s="64" t="str">
        <f t="shared" si="38"/>
        <v/>
      </c>
      <c r="L107" s="65" t="str">
        <f t="shared" si="38"/>
        <v/>
      </c>
      <c r="M107" s="64" t="str">
        <f t="shared" si="38"/>
        <v/>
      </c>
      <c r="N107" s="66" t="str">
        <f t="shared" si="37"/>
        <v/>
      </c>
    </row>
    <row r="108" spans="1:14" s="354" customFormat="1" ht="13">
      <c r="A108" s="222" t="s">
        <v>106</v>
      </c>
      <c r="B108" s="223" t="str">
        <f t="shared" si="38"/>
        <v/>
      </c>
      <c r="C108" s="224" t="str">
        <f t="shared" si="38"/>
        <v/>
      </c>
      <c r="D108" s="225" t="str">
        <f t="shared" si="38"/>
        <v/>
      </c>
      <c r="E108" s="224" t="str">
        <f t="shared" si="38"/>
        <v/>
      </c>
      <c r="F108" s="225" t="str">
        <f t="shared" si="38"/>
        <v/>
      </c>
      <c r="G108" s="224" t="str">
        <f t="shared" si="38"/>
        <v/>
      </c>
      <c r="H108" s="225" t="str">
        <f t="shared" si="38"/>
        <v/>
      </c>
      <c r="I108" s="224" t="str">
        <f t="shared" si="38"/>
        <v/>
      </c>
      <c r="J108" s="225" t="str">
        <f t="shared" si="38"/>
        <v/>
      </c>
      <c r="K108" s="224" t="str">
        <f t="shared" si="38"/>
        <v/>
      </c>
      <c r="L108" s="225" t="str">
        <f t="shared" si="38"/>
        <v/>
      </c>
      <c r="M108" s="224" t="str">
        <f t="shared" si="38"/>
        <v/>
      </c>
      <c r="N108" s="226" t="str">
        <f t="shared" si="37"/>
        <v/>
      </c>
    </row>
    <row r="109" spans="1:14" s="354" customFormat="1" ht="12.75" thickBot="1">
      <c r="A109" s="85" t="s">
        <v>243</v>
      </c>
      <c r="B109" s="267" t="str">
        <f t="shared" si="38"/>
        <v/>
      </c>
      <c r="C109" s="268" t="str">
        <f t="shared" si="38"/>
        <v/>
      </c>
      <c r="D109" s="269" t="str">
        <f t="shared" si="38"/>
        <v/>
      </c>
      <c r="E109" s="268" t="str">
        <f t="shared" si="38"/>
        <v/>
      </c>
      <c r="F109" s="269" t="str">
        <f t="shared" si="38"/>
        <v/>
      </c>
      <c r="G109" s="268" t="str">
        <f t="shared" si="38"/>
        <v/>
      </c>
      <c r="H109" s="269" t="str">
        <f t="shared" si="38"/>
        <v/>
      </c>
      <c r="I109" s="268" t="str">
        <f t="shared" si="38"/>
        <v/>
      </c>
      <c r="J109" s="269" t="str">
        <f t="shared" si="38"/>
        <v/>
      </c>
      <c r="K109" s="268" t="str">
        <f t="shared" si="38"/>
        <v/>
      </c>
      <c r="L109" s="269" t="str">
        <f t="shared" si="38"/>
        <v/>
      </c>
      <c r="M109" s="268" t="str">
        <f t="shared" si="38"/>
        <v/>
      </c>
      <c r="N109" s="270" t="str">
        <f t="shared" si="37"/>
        <v/>
      </c>
    </row>
    <row r="110" spans="1:14" s="354" customFormat="1" ht="14" thickBot="1" thickTop="1">
      <c r="A110" s="230" t="s">
        <v>228</v>
      </c>
      <c r="B110" s="231">
        <f>SUMPRODUCT(B100:B103,B84:B87)</f>
        <v>0</v>
      </c>
      <c r="C110" s="232">
        <f>SUMPRODUCT(C100:C103,B84:B87)</f>
        <v>0</v>
      </c>
      <c r="D110" s="232">
        <f>SUMPRODUCT(D100:D103,B84:B87)</f>
        <v>0</v>
      </c>
      <c r="E110" s="232">
        <f>SUMPRODUCT(E100:E103,B84:B87)</f>
        <v>0</v>
      </c>
      <c r="F110" s="232">
        <f>SUMPRODUCT(F100:F103,B84:B87)</f>
        <v>0</v>
      </c>
      <c r="G110" s="232">
        <f>SUMPRODUCT(G100:G103,B84:B87)</f>
        <v>0</v>
      </c>
      <c r="H110" s="232">
        <f>SUMPRODUCT(H100:H103,B84:B87)</f>
        <v>0</v>
      </c>
      <c r="I110" s="232">
        <f>SUMPRODUCT(I100:I103,B84:B87)</f>
        <v>0</v>
      </c>
      <c r="J110" s="232">
        <f>SUMPRODUCT(J100:J103,B84:B87)</f>
        <v>0</v>
      </c>
      <c r="K110" s="232">
        <f>SUMPRODUCT(K100:K103,B84:B87)</f>
        <v>0</v>
      </c>
      <c r="L110" s="232">
        <f>SUMPRODUCT(L100:L103,B84:B87)</f>
        <v>0</v>
      </c>
      <c r="M110" s="232">
        <f>SUMPRODUCT(M100:M103,B84:B87)</f>
        <v>0</v>
      </c>
      <c r="N110" s="233">
        <f>SUM(B110:M110)</f>
        <v>0</v>
      </c>
    </row>
    <row r="111" spans="1:14" s="354" customFormat="1" ht="40" customHeight="1" thickBot="1">
      <c r="A111" s="97"/>
      <c r="B111" s="98"/>
      <c r="C111" s="98"/>
      <c r="D111" s="98"/>
      <c r="E111" s="98"/>
      <c r="F111" s="98"/>
      <c r="G111" s="98"/>
      <c r="H111" s="98"/>
      <c r="I111" s="98"/>
      <c r="J111" s="98"/>
      <c r="K111" s="98"/>
      <c r="L111" s="98"/>
      <c r="M111" s="98"/>
      <c r="N111" s="98"/>
    </row>
    <row r="112" spans="1:14" s="354" customFormat="1" ht="15.5">
      <c r="A112" s="254" t="s">
        <v>240</v>
      </c>
      <c r="B112" s="255"/>
      <c r="C112" s="255"/>
      <c r="D112" s="255"/>
      <c r="E112" s="255"/>
      <c r="F112" s="255"/>
      <c r="G112" s="255"/>
      <c r="H112" s="255"/>
      <c r="I112" s="255"/>
      <c r="J112" s="255"/>
      <c r="K112" s="255"/>
      <c r="L112" s="255"/>
      <c r="M112" s="255"/>
      <c r="N112" s="256"/>
    </row>
    <row r="113" spans="1:14" s="354" customFormat="1" ht="12.75" thickBot="1">
      <c r="A113" s="319" t="s">
        <v>327</v>
      </c>
      <c r="B113" s="59"/>
      <c r="C113" s="59"/>
      <c r="D113" s="59"/>
      <c r="E113" s="59"/>
      <c r="F113" s="59"/>
      <c r="G113" s="59"/>
      <c r="H113" s="59"/>
      <c r="I113" s="59"/>
      <c r="J113" s="59"/>
      <c r="K113" s="59"/>
      <c r="L113" s="59"/>
      <c r="M113" s="59"/>
      <c r="N113" s="257"/>
    </row>
    <row r="114" spans="1:14" s="354" customFormat="1" ht="16" thickBot="1">
      <c r="A114" s="60" t="s">
        <v>5</v>
      </c>
      <c r="B114" s="124">
        <f>'J-Cost_Central'!G186/SUM($B$124:$M$124)</f>
        <v>0</v>
      </c>
      <c r="C114" s="59"/>
      <c r="D114" s="59" t="s">
        <v>1</v>
      </c>
      <c r="E114" s="59"/>
      <c r="F114" s="59"/>
      <c r="G114" s="59"/>
      <c r="H114" s="59"/>
      <c r="I114" s="59"/>
      <c r="J114" s="59"/>
      <c r="K114" s="59"/>
      <c r="L114" s="59"/>
      <c r="M114" s="59"/>
      <c r="N114" s="257"/>
    </row>
    <row r="115" spans="1:14" s="354" customFormat="1" ht="15.5">
      <c r="A115" s="60"/>
      <c r="B115" s="58"/>
      <c r="C115" s="59"/>
      <c r="D115" s="59"/>
      <c r="E115" s="59"/>
      <c r="F115" s="59"/>
      <c r="G115" s="59"/>
      <c r="H115" s="59"/>
      <c r="I115" s="59"/>
      <c r="J115" s="59"/>
      <c r="K115" s="59"/>
      <c r="L115" s="59"/>
      <c r="M115" s="59"/>
      <c r="N115" s="257"/>
    </row>
    <row r="116" spans="1:14" s="354" customFormat="1" ht="16" thickBot="1">
      <c r="A116" s="57" t="s">
        <v>113</v>
      </c>
      <c r="B116" s="58"/>
      <c r="C116" s="59"/>
      <c r="D116" s="59"/>
      <c r="E116" s="59"/>
      <c r="F116" s="59"/>
      <c r="G116" s="59"/>
      <c r="H116" s="59"/>
      <c r="I116" s="59"/>
      <c r="J116" s="59"/>
      <c r="K116" s="59"/>
      <c r="L116" s="59"/>
      <c r="M116" s="59"/>
      <c r="N116" s="257"/>
    </row>
    <row r="117" spans="1:14" s="354" customFormat="1" ht="12.75" thickBot="1">
      <c r="A117" s="60" t="s">
        <v>99</v>
      </c>
      <c r="B117" s="240">
        <v>0</v>
      </c>
      <c r="C117" s="59"/>
      <c r="D117" s="59"/>
      <c r="E117" s="59"/>
      <c r="F117" s="59"/>
      <c r="G117" s="59"/>
      <c r="H117" s="59"/>
      <c r="I117" s="59"/>
      <c r="J117" s="59"/>
      <c r="K117" s="59"/>
      <c r="L117" s="59"/>
      <c r="M117" s="59"/>
      <c r="N117" s="257"/>
    </row>
    <row r="118" spans="1:14" s="354" customFormat="1" ht="12.75" thickBot="1">
      <c r="A118" s="60" t="s">
        <v>115</v>
      </c>
      <c r="B118" s="240">
        <v>0</v>
      </c>
      <c r="C118" s="59"/>
      <c r="D118" s="59"/>
      <c r="E118" s="59"/>
      <c r="F118" s="59"/>
      <c r="G118" s="59"/>
      <c r="H118" s="59"/>
      <c r="I118" s="59"/>
      <c r="J118" s="59"/>
      <c r="K118" s="59"/>
      <c r="L118" s="59"/>
      <c r="M118" s="59"/>
      <c r="N118" s="257"/>
    </row>
    <row r="119" spans="1:14" s="354" customFormat="1" ht="12.75" thickBot="1">
      <c r="A119" s="60" t="s">
        <v>6</v>
      </c>
      <c r="B119" s="241">
        <v>0</v>
      </c>
      <c r="C119" s="59"/>
      <c r="D119" s="59"/>
      <c r="E119" s="59"/>
      <c r="F119" s="59"/>
      <c r="G119" s="59"/>
      <c r="H119" s="59"/>
      <c r="I119" s="59"/>
      <c r="J119" s="59"/>
      <c r="K119" s="59"/>
      <c r="L119" s="59"/>
      <c r="M119" s="59"/>
      <c r="N119" s="257"/>
    </row>
    <row r="120" spans="1:14" s="354" customFormat="1" ht="12.75" thickBot="1">
      <c r="A120" s="60" t="s">
        <v>226</v>
      </c>
      <c r="B120" s="241">
        <v>0</v>
      </c>
      <c r="C120" s="59"/>
      <c r="D120" s="59"/>
      <c r="E120" s="59"/>
      <c r="F120" s="59"/>
      <c r="G120" s="59"/>
      <c r="H120" s="59"/>
      <c r="I120" s="59"/>
      <c r="J120" s="59"/>
      <c r="K120" s="59"/>
      <c r="L120" s="59"/>
      <c r="M120" s="59"/>
      <c r="N120" s="257"/>
    </row>
    <row r="121" spans="1:14" s="354" customFormat="1" ht="13" thickBot="1">
      <c r="A121" s="258"/>
      <c r="B121" s="360">
        <v>44743</v>
      </c>
      <c r="C121" s="361">
        <f>EOMONTH(B121,0)+1</f>
        <v>44774</v>
      </c>
      <c r="D121" s="361">
        <f aca="true" t="shared" si="39" ref="D121:M121">EOMONTH(C121,0)+1</f>
        <v>44805</v>
      </c>
      <c r="E121" s="361">
        <f t="shared" si="39"/>
        <v>44835</v>
      </c>
      <c r="F121" s="361">
        <f t="shared" si="39"/>
        <v>44866</v>
      </c>
      <c r="G121" s="361">
        <f t="shared" si="39"/>
        <v>44896</v>
      </c>
      <c r="H121" s="361">
        <f t="shared" si="39"/>
        <v>44927</v>
      </c>
      <c r="I121" s="361">
        <f t="shared" si="39"/>
        <v>44958</v>
      </c>
      <c r="J121" s="361">
        <f t="shared" si="39"/>
        <v>44986</v>
      </c>
      <c r="K121" s="361">
        <f t="shared" si="39"/>
        <v>45017</v>
      </c>
      <c r="L121" s="361">
        <f t="shared" si="39"/>
        <v>45047</v>
      </c>
      <c r="M121" s="361">
        <f t="shared" si="39"/>
        <v>45078</v>
      </c>
      <c r="N121" s="257"/>
    </row>
    <row r="122" spans="1:14" s="354" customFormat="1" ht="26">
      <c r="A122" s="99" t="s">
        <v>1</v>
      </c>
      <c r="B122" s="359" t="str">
        <f>"Month - "&amp;COLUMNS($B121:B121)&amp;", 
"&amp;TEXT(B121,"mmm yyyy")</f>
        <v>Month - 1, 
Jul 2022</v>
      </c>
      <c r="C122" s="359" t="str">
        <f>"Month - "&amp;COLUMNS($B121:C121)&amp;", 
"&amp;TEXT(C121,"mmm yyyy")</f>
        <v>Month - 2, 
Aug 2022</v>
      </c>
      <c r="D122" s="359" t="str">
        <f>"Month - "&amp;COLUMNS($B121:D121)&amp;", 
"&amp;TEXT(D121,"mmm yyyy")</f>
        <v>Month - 3, 
Sep 2022</v>
      </c>
      <c r="E122" s="359" t="str">
        <f>"Month - "&amp;COLUMNS($B121:E121)&amp;", 
"&amp;TEXT(E121,"mmm yyyy")</f>
        <v>Month - 4, 
Oct 2022</v>
      </c>
      <c r="F122" s="359" t="str">
        <f>"Month - "&amp;COLUMNS($B121:F121)&amp;", 
"&amp;TEXT(F121,"mmm yyyy")</f>
        <v>Month - 5, 
Nov 2022</v>
      </c>
      <c r="G122" s="359" t="str">
        <f>"Month - "&amp;COLUMNS($B121:G121)&amp;", 
"&amp;TEXT(G121,"mmm yyyy")</f>
        <v>Month - 6, 
Dec 2022</v>
      </c>
      <c r="H122" s="359" t="str">
        <f>"Month - "&amp;COLUMNS($B121:H121)&amp;", 
"&amp;TEXT(H121,"mmm yyyy")</f>
        <v>Month - 7, 
Jan 2023</v>
      </c>
      <c r="I122" s="359" t="str">
        <f>"Month - "&amp;COLUMNS($B121:I121)&amp;", 
"&amp;TEXT(I121,"mmm yyyy")</f>
        <v>Month - 8, 
Feb 2023</v>
      </c>
      <c r="J122" s="359" t="str">
        <f>"Month - "&amp;COLUMNS($B121:J121)&amp;", 
"&amp;TEXT(J121,"mmm yyyy")</f>
        <v>Month - 9, 
Mar 2023</v>
      </c>
      <c r="K122" s="359" t="str">
        <f>"Month - "&amp;COLUMNS($B121:K121)&amp;", 
"&amp;TEXT(K121,"mmm yyyy")</f>
        <v>Month - 10, 
Apr 2023</v>
      </c>
      <c r="L122" s="359" t="str">
        <f>"Month - "&amp;COLUMNS($B121:L121)&amp;", 
"&amp;TEXT(L121,"mmm yyyy")</f>
        <v>Month - 11, 
May 2023</v>
      </c>
      <c r="M122" s="359" t="str">
        <f>"Month - "&amp;COLUMNS($B121:M121)&amp;", 
"&amp;TEXT(M121,"mmm yyyy")</f>
        <v>Month - 12, 
Jun 2023</v>
      </c>
      <c r="N122" s="61" t="s">
        <v>8</v>
      </c>
    </row>
    <row r="123" spans="1:14" s="354" customFormat="1" ht="13">
      <c r="A123" s="62" t="s">
        <v>108</v>
      </c>
      <c r="B123" s="100">
        <f aca="true" t="shared" si="40" ref="B123:M123">B90</f>
        <v>0.0014467654179763922</v>
      </c>
      <c r="C123" s="64">
        <f t="shared" si="40"/>
        <v>0.0014467654179763922</v>
      </c>
      <c r="D123" s="64">
        <f t="shared" si="40"/>
        <v>0.0014467654179763922</v>
      </c>
      <c r="E123" s="64">
        <f t="shared" si="40"/>
        <v>0.0014467654179763922</v>
      </c>
      <c r="F123" s="64">
        <f t="shared" si="40"/>
        <v>0.0014467654179763922</v>
      </c>
      <c r="G123" s="64">
        <f t="shared" si="40"/>
        <v>0.0014467654179763922</v>
      </c>
      <c r="H123" s="64">
        <f t="shared" si="40"/>
        <v>0.0014467654179763922</v>
      </c>
      <c r="I123" s="64">
        <f t="shared" si="40"/>
        <v>0.0014467654179763922</v>
      </c>
      <c r="J123" s="64">
        <f t="shared" si="40"/>
        <v>0.0014467654179763922</v>
      </c>
      <c r="K123" s="64">
        <f t="shared" si="40"/>
        <v>0.0014467654179763922</v>
      </c>
      <c r="L123" s="64">
        <f t="shared" si="40"/>
        <v>0.0014467654179763922</v>
      </c>
      <c r="M123" s="64">
        <f t="shared" si="40"/>
        <v>0.0014467654179763922</v>
      </c>
      <c r="N123" s="101">
        <f>AVERAGE(B123:M123)</f>
        <v>0.0014467654179763922</v>
      </c>
    </row>
    <row r="124" spans="1:14" s="354" customFormat="1" ht="13">
      <c r="A124" s="83" t="s">
        <v>100</v>
      </c>
      <c r="B124" s="67">
        <f>M91*(1+B123)</f>
        <v>528598.3535859608</v>
      </c>
      <c r="C124" s="68">
        <f>B124*(1+C123)</f>
        <v>529363.1114039283</v>
      </c>
      <c r="D124" s="68">
        <f aca="true" t="shared" si="41" ref="D124:M124">C124*(1+D123)</f>
        <v>530128.9756470599</v>
      </c>
      <c r="E124" s="68">
        <f t="shared" si="41"/>
        <v>530895.9479160933</v>
      </c>
      <c r="F124" s="68">
        <f t="shared" si="41"/>
        <v>531664.0298140821</v>
      </c>
      <c r="G124" s="68">
        <f t="shared" si="41"/>
        <v>532433.222946399</v>
      </c>
      <c r="H124" s="68">
        <f t="shared" si="41"/>
        <v>533203.5289207395</v>
      </c>
      <c r="I124" s="68">
        <f t="shared" si="41"/>
        <v>533974.949347125</v>
      </c>
      <c r="J124" s="68">
        <f t="shared" si="41"/>
        <v>534747.4858379061</v>
      </c>
      <c r="K124" s="68">
        <f t="shared" si="41"/>
        <v>535521.1400077662</v>
      </c>
      <c r="L124" s="68">
        <f t="shared" si="41"/>
        <v>536295.9134737247</v>
      </c>
      <c r="M124" s="68">
        <f t="shared" si="41"/>
        <v>537071.8078551405</v>
      </c>
      <c r="N124" s="70">
        <f>AVERAGE(B124:M124)</f>
        <v>532824.8722296603</v>
      </c>
    </row>
    <row r="125" spans="1:14" s="354" customFormat="1" ht="12.75" thickBot="1">
      <c r="A125" s="102" t="s">
        <v>9</v>
      </c>
      <c r="B125" s="104">
        <f>$B$114</f>
        <v>0</v>
      </c>
      <c r="C125" s="72">
        <f aca="true" t="shared" si="42" ref="C125:M125">$B$114</f>
        <v>0</v>
      </c>
      <c r="D125" s="72">
        <f t="shared" si="42"/>
        <v>0</v>
      </c>
      <c r="E125" s="72">
        <f t="shared" si="42"/>
        <v>0</v>
      </c>
      <c r="F125" s="72">
        <f t="shared" si="42"/>
        <v>0</v>
      </c>
      <c r="G125" s="72">
        <f t="shared" si="42"/>
        <v>0</v>
      </c>
      <c r="H125" s="72">
        <f t="shared" si="42"/>
        <v>0</v>
      </c>
      <c r="I125" s="72">
        <f t="shared" si="42"/>
        <v>0</v>
      </c>
      <c r="J125" s="72">
        <f t="shared" si="42"/>
        <v>0</v>
      </c>
      <c r="K125" s="72">
        <f t="shared" si="42"/>
        <v>0</v>
      </c>
      <c r="L125" s="72">
        <f t="shared" si="42"/>
        <v>0</v>
      </c>
      <c r="M125" s="73">
        <f t="shared" si="42"/>
        <v>0</v>
      </c>
      <c r="N125" s="74">
        <f>$B$81</f>
        <v>0</v>
      </c>
    </row>
    <row r="126" spans="1:14" s="354" customFormat="1" ht="14" thickBot="1" thickTop="1">
      <c r="A126" s="103" t="s">
        <v>10</v>
      </c>
      <c r="B126" s="75">
        <f aca="true" t="shared" si="43" ref="B126:M126">B124*B125</f>
        <v>0</v>
      </c>
      <c r="C126" s="76">
        <f t="shared" si="43"/>
        <v>0</v>
      </c>
      <c r="D126" s="77">
        <f t="shared" si="43"/>
        <v>0</v>
      </c>
      <c r="E126" s="76">
        <f t="shared" si="43"/>
        <v>0</v>
      </c>
      <c r="F126" s="77">
        <f t="shared" si="43"/>
        <v>0</v>
      </c>
      <c r="G126" s="76">
        <f t="shared" si="43"/>
        <v>0</v>
      </c>
      <c r="H126" s="77">
        <f t="shared" si="43"/>
        <v>0</v>
      </c>
      <c r="I126" s="76">
        <f t="shared" si="43"/>
        <v>0</v>
      </c>
      <c r="J126" s="77">
        <f t="shared" si="43"/>
        <v>0</v>
      </c>
      <c r="K126" s="76">
        <f t="shared" si="43"/>
        <v>0</v>
      </c>
      <c r="L126" s="77">
        <f t="shared" si="43"/>
        <v>0</v>
      </c>
      <c r="M126" s="76">
        <f t="shared" si="43"/>
        <v>0</v>
      </c>
      <c r="N126" s="253">
        <f>SUM(B126:M126)</f>
        <v>0</v>
      </c>
    </row>
    <row r="127" spans="1:14" ht="15.5">
      <c r="A127" s="259"/>
      <c r="B127" s="97"/>
      <c r="C127" s="97"/>
      <c r="D127" s="97"/>
      <c r="E127" s="97"/>
      <c r="F127" s="97"/>
      <c r="G127" s="125"/>
      <c r="H127" s="97"/>
      <c r="I127" s="125"/>
      <c r="J127" s="126"/>
      <c r="K127" s="127"/>
      <c r="L127" s="128"/>
      <c r="M127" s="58"/>
      <c r="N127" s="260"/>
    </row>
    <row r="128" spans="1:14" s="354" customFormat="1" ht="13">
      <c r="A128" s="78" t="s">
        <v>114</v>
      </c>
      <c r="B128" s="79"/>
      <c r="C128" s="79"/>
      <c r="D128" s="79"/>
      <c r="E128" s="79"/>
      <c r="F128" s="79"/>
      <c r="G128" s="79"/>
      <c r="H128" s="79"/>
      <c r="I128" s="79"/>
      <c r="J128" s="79"/>
      <c r="K128" s="79"/>
      <c r="L128" s="79"/>
      <c r="M128" s="79"/>
      <c r="N128" s="260"/>
    </row>
    <row r="129" spans="1:14" s="354" customFormat="1" ht="12.75" thickBot="1">
      <c r="A129" s="80"/>
      <c r="B129" s="77"/>
      <c r="C129" s="77"/>
      <c r="D129" s="77"/>
      <c r="E129" s="77"/>
      <c r="F129" s="77"/>
      <c r="G129" s="77"/>
      <c r="H129" s="77"/>
      <c r="I129" s="77"/>
      <c r="J129" s="77"/>
      <c r="K129" s="77"/>
      <c r="L129" s="77"/>
      <c r="M129" s="77"/>
      <c r="N129" s="261"/>
    </row>
    <row r="130" spans="1:14" s="354" customFormat="1" ht="25.9" customHeight="1">
      <c r="A130" s="99" t="s">
        <v>1</v>
      </c>
      <c r="B130" s="359" t="str">
        <f>"Month - "&amp;COLUMNS($B129:B129)&amp;", 
"&amp;TEXT(B121,"mmm yyyy")</f>
        <v>Month - 1, 
Jul 2022</v>
      </c>
      <c r="C130" s="359" t="str">
        <f>"Month - "&amp;COLUMNS($B129:C129)&amp;", 
"&amp;TEXT(C121,"mmm yyyy")</f>
        <v>Month - 2, 
Aug 2022</v>
      </c>
      <c r="D130" s="359" t="str">
        <f>"Month - "&amp;COLUMNS($B129:D129)&amp;", 
"&amp;TEXT(D121,"mmm yyyy")</f>
        <v>Month - 3, 
Sep 2022</v>
      </c>
      <c r="E130" s="359" t="str">
        <f>"Month - "&amp;COLUMNS($B129:E129)&amp;", 
"&amp;TEXT(E121,"mmm yyyy")</f>
        <v>Month - 4, 
Oct 2022</v>
      </c>
      <c r="F130" s="359" t="str">
        <f>"Month - "&amp;COLUMNS($B129:F129)&amp;", 
"&amp;TEXT(F121,"mmm yyyy")</f>
        <v>Month - 5, 
Nov 2022</v>
      </c>
      <c r="G130" s="359" t="str">
        <f>"Month - "&amp;COLUMNS($B129:G129)&amp;", 
"&amp;TEXT(G121,"mmm yyyy")</f>
        <v>Month - 6, 
Dec 2022</v>
      </c>
      <c r="H130" s="359" t="str">
        <f>"Month - "&amp;COLUMNS($B129:H129)&amp;", 
"&amp;TEXT(H121,"mmm yyyy")</f>
        <v>Month - 7, 
Jan 2023</v>
      </c>
      <c r="I130" s="359" t="str">
        <f>"Month - "&amp;COLUMNS($B129:I129)&amp;", 
"&amp;TEXT(I121,"mmm yyyy")</f>
        <v>Month - 8, 
Feb 2023</v>
      </c>
      <c r="J130" s="359" t="str">
        <f>"Month - "&amp;COLUMNS($B129:J129)&amp;", 
"&amp;TEXT(J121,"mmm yyyy")</f>
        <v>Month - 9, 
Mar 2023</v>
      </c>
      <c r="K130" s="359" t="str">
        <f>"Month - "&amp;COLUMNS($B129:K129)&amp;", 
"&amp;TEXT(K121,"mmm yyyy")</f>
        <v>Month - 10, 
Apr 2023</v>
      </c>
      <c r="L130" s="359" t="str">
        <f>"Month - "&amp;COLUMNS($B129:L129)&amp;", 
"&amp;TEXT(L121,"mmm yyyy")</f>
        <v>Month - 11, 
May 2023</v>
      </c>
      <c r="M130" s="359" t="str">
        <f>"Month - "&amp;COLUMNS($B129:M129)&amp;", 
"&amp;TEXT(M121,"mmm yyyy")</f>
        <v>Month - 12, 
Jun 2023</v>
      </c>
      <c r="N130" s="61" t="s">
        <v>11</v>
      </c>
    </row>
    <row r="131" spans="1:14" s="354" customFormat="1" ht="14" customHeight="1">
      <c r="A131" s="90" t="s">
        <v>110</v>
      </c>
      <c r="B131" s="356"/>
      <c r="C131" s="357"/>
      <c r="D131" s="357"/>
      <c r="E131" s="357"/>
      <c r="F131" s="357"/>
      <c r="G131" s="357"/>
      <c r="H131" s="357"/>
      <c r="I131" s="357"/>
      <c r="J131" s="358"/>
      <c r="K131" s="357"/>
      <c r="L131" s="357"/>
      <c r="M131" s="357"/>
      <c r="N131" s="96" t="str">
        <f>_xlfn.IFERROR(AVERAGE(B131:M131),"")</f>
        <v/>
      </c>
    </row>
    <row r="132" spans="1:14" s="354" customFormat="1" ht="12.75" thickBot="1">
      <c r="A132" s="263" t="s">
        <v>101</v>
      </c>
      <c r="B132" s="264">
        <f>B124*B$131</f>
        <v>0</v>
      </c>
      <c r="C132" s="265">
        <f aca="true" t="shared" si="44" ref="C132:M132">C124*C$131</f>
        <v>0</v>
      </c>
      <c r="D132" s="265">
        <f t="shared" si="44"/>
        <v>0</v>
      </c>
      <c r="E132" s="265">
        <f t="shared" si="44"/>
        <v>0</v>
      </c>
      <c r="F132" s="265">
        <f t="shared" si="44"/>
        <v>0</v>
      </c>
      <c r="G132" s="265">
        <f t="shared" si="44"/>
        <v>0</v>
      </c>
      <c r="H132" s="265">
        <f t="shared" si="44"/>
        <v>0</v>
      </c>
      <c r="I132" s="265">
        <f t="shared" si="44"/>
        <v>0</v>
      </c>
      <c r="J132" s="265">
        <f t="shared" si="44"/>
        <v>0</v>
      </c>
      <c r="K132" s="265">
        <f t="shared" si="44"/>
        <v>0</v>
      </c>
      <c r="L132" s="265">
        <f t="shared" si="44"/>
        <v>0</v>
      </c>
      <c r="M132" s="265">
        <f t="shared" si="44"/>
        <v>0</v>
      </c>
      <c r="N132" s="266">
        <f>AVERAGE(B132:M132)</f>
        <v>0</v>
      </c>
    </row>
    <row r="133" spans="1:14" s="354" customFormat="1" ht="13">
      <c r="A133" s="82" t="s">
        <v>109</v>
      </c>
      <c r="B133" s="234"/>
      <c r="C133" s="235"/>
      <c r="D133" s="236"/>
      <c r="E133" s="235"/>
      <c r="F133" s="236"/>
      <c r="G133" s="235"/>
      <c r="H133" s="236"/>
      <c r="I133" s="235"/>
      <c r="J133" s="236"/>
      <c r="K133" s="235"/>
      <c r="L133" s="236"/>
      <c r="M133" s="235"/>
      <c r="N133" s="130">
        <f aca="true" t="shared" si="45" ref="N133:N136">SUM(B133:M133)</f>
        <v>0</v>
      </c>
    </row>
    <row r="134" spans="1:14" s="354" customFormat="1" ht="13">
      <c r="A134" s="84" t="s">
        <v>102</v>
      </c>
      <c r="B134" s="234"/>
      <c r="C134" s="235"/>
      <c r="D134" s="236"/>
      <c r="E134" s="235"/>
      <c r="F134" s="236"/>
      <c r="G134" s="235"/>
      <c r="H134" s="236"/>
      <c r="I134" s="235"/>
      <c r="J134" s="236"/>
      <c r="K134" s="235"/>
      <c r="L134" s="236"/>
      <c r="M134" s="235"/>
      <c r="N134" s="130">
        <f t="shared" si="45"/>
        <v>0</v>
      </c>
    </row>
    <row r="135" spans="1:14" s="354" customFormat="1" ht="13">
      <c r="A135" s="222" t="s">
        <v>103</v>
      </c>
      <c r="B135" s="234"/>
      <c r="C135" s="235"/>
      <c r="D135" s="236"/>
      <c r="E135" s="235"/>
      <c r="F135" s="236"/>
      <c r="G135" s="235"/>
      <c r="H135" s="236"/>
      <c r="I135" s="235"/>
      <c r="J135" s="236"/>
      <c r="K135" s="235"/>
      <c r="L135" s="236"/>
      <c r="M135" s="235"/>
      <c r="N135" s="130">
        <f t="shared" si="45"/>
        <v>0</v>
      </c>
    </row>
    <row r="136" spans="1:14" s="354" customFormat="1" ht="12.75" thickBot="1">
      <c r="A136" s="85" t="s">
        <v>227</v>
      </c>
      <c r="B136" s="237"/>
      <c r="C136" s="238"/>
      <c r="D136" s="239"/>
      <c r="E136" s="238"/>
      <c r="F136" s="239"/>
      <c r="G136" s="238"/>
      <c r="H136" s="239"/>
      <c r="I136" s="238"/>
      <c r="J136" s="239"/>
      <c r="K136" s="238"/>
      <c r="L136" s="239"/>
      <c r="M136" s="238"/>
      <c r="N136" s="130">
        <f t="shared" si="45"/>
        <v>0</v>
      </c>
    </row>
    <row r="137" spans="1:14" s="354" customFormat="1" ht="12.75" thickTop="1">
      <c r="A137" s="81" t="s">
        <v>104</v>
      </c>
      <c r="B137" s="86">
        <f aca="true" t="shared" si="46" ref="B137:N137">SUM(B133:B136)</f>
        <v>0</v>
      </c>
      <c r="C137" s="87">
        <f t="shared" si="46"/>
        <v>0</v>
      </c>
      <c r="D137" s="88">
        <f t="shared" si="46"/>
        <v>0</v>
      </c>
      <c r="E137" s="87">
        <f t="shared" si="46"/>
        <v>0</v>
      </c>
      <c r="F137" s="88">
        <f t="shared" si="46"/>
        <v>0</v>
      </c>
      <c r="G137" s="87">
        <f t="shared" si="46"/>
        <v>0</v>
      </c>
      <c r="H137" s="88">
        <f t="shared" si="46"/>
        <v>0</v>
      </c>
      <c r="I137" s="87">
        <f t="shared" si="46"/>
        <v>0</v>
      </c>
      <c r="J137" s="88">
        <f t="shared" si="46"/>
        <v>0</v>
      </c>
      <c r="K137" s="87">
        <f t="shared" si="46"/>
        <v>0</v>
      </c>
      <c r="L137" s="88">
        <f t="shared" si="46"/>
        <v>0</v>
      </c>
      <c r="M137" s="87">
        <f t="shared" si="46"/>
        <v>0</v>
      </c>
      <c r="N137" s="89">
        <f t="shared" si="46"/>
        <v>0</v>
      </c>
    </row>
    <row r="138" spans="1:14" s="354" customFormat="1" ht="13">
      <c r="A138" s="90" t="s">
        <v>12</v>
      </c>
      <c r="B138" s="91" t="str">
        <f>IF(B132=0,"",B137/B132)</f>
        <v/>
      </c>
      <c r="C138" s="92" t="str">
        <f aca="true" t="shared" si="47" ref="C138:N138">IF(C132=0,"",C137/C132)</f>
        <v/>
      </c>
      <c r="D138" s="93" t="str">
        <f t="shared" si="47"/>
        <v/>
      </c>
      <c r="E138" s="92" t="str">
        <f t="shared" si="47"/>
        <v/>
      </c>
      <c r="F138" s="93" t="str">
        <f t="shared" si="47"/>
        <v/>
      </c>
      <c r="G138" s="92" t="str">
        <f t="shared" si="47"/>
        <v/>
      </c>
      <c r="H138" s="93" t="str">
        <f t="shared" si="47"/>
        <v/>
      </c>
      <c r="I138" s="92" t="str">
        <f t="shared" si="47"/>
        <v/>
      </c>
      <c r="J138" s="93" t="str">
        <f t="shared" si="47"/>
        <v/>
      </c>
      <c r="K138" s="92" t="str">
        <f t="shared" si="47"/>
        <v/>
      </c>
      <c r="L138" s="93" t="str">
        <f t="shared" si="47"/>
        <v/>
      </c>
      <c r="M138" s="92" t="str">
        <f t="shared" si="47"/>
        <v/>
      </c>
      <c r="N138" s="94" t="str">
        <f t="shared" si="47"/>
        <v/>
      </c>
    </row>
    <row r="139" spans="1:14" s="354" customFormat="1" ht="13">
      <c r="A139" s="62" t="s">
        <v>112</v>
      </c>
      <c r="B139" s="63" t="str">
        <f>IF(B$137=0,"",B133/B$137)</f>
        <v/>
      </c>
      <c r="C139" s="64" t="str">
        <f aca="true" t="shared" si="48" ref="C139:N139">IF(C$137=0,"",C133/C$137)</f>
        <v/>
      </c>
      <c r="D139" s="65" t="str">
        <f t="shared" si="48"/>
        <v/>
      </c>
      <c r="E139" s="64" t="str">
        <f t="shared" si="48"/>
        <v/>
      </c>
      <c r="F139" s="65" t="str">
        <f t="shared" si="48"/>
        <v/>
      </c>
      <c r="G139" s="64" t="str">
        <f t="shared" si="48"/>
        <v/>
      </c>
      <c r="H139" s="65" t="str">
        <f t="shared" si="48"/>
        <v/>
      </c>
      <c r="I139" s="64" t="str">
        <f t="shared" si="48"/>
        <v/>
      </c>
      <c r="J139" s="65" t="str">
        <f t="shared" si="48"/>
        <v/>
      </c>
      <c r="K139" s="64" t="str">
        <f t="shared" si="48"/>
        <v/>
      </c>
      <c r="L139" s="65" t="str">
        <f t="shared" si="48"/>
        <v/>
      </c>
      <c r="M139" s="64" t="str">
        <f t="shared" si="48"/>
        <v/>
      </c>
      <c r="N139" s="66" t="str">
        <f t="shared" si="48"/>
        <v/>
      </c>
    </row>
    <row r="140" spans="1:14" s="354" customFormat="1" ht="13">
      <c r="A140" s="84" t="s">
        <v>105</v>
      </c>
      <c r="B140" s="63" t="str">
        <f aca="true" t="shared" si="49" ref="B140:N142">IF(B$137=0,"",B134/B$137)</f>
        <v/>
      </c>
      <c r="C140" s="64" t="str">
        <f t="shared" si="49"/>
        <v/>
      </c>
      <c r="D140" s="65" t="str">
        <f t="shared" si="49"/>
        <v/>
      </c>
      <c r="E140" s="64" t="str">
        <f t="shared" si="49"/>
        <v/>
      </c>
      <c r="F140" s="65" t="str">
        <f t="shared" si="49"/>
        <v/>
      </c>
      <c r="G140" s="64" t="str">
        <f t="shared" si="49"/>
        <v/>
      </c>
      <c r="H140" s="65" t="str">
        <f t="shared" si="49"/>
        <v/>
      </c>
      <c r="I140" s="64" t="str">
        <f t="shared" si="49"/>
        <v/>
      </c>
      <c r="J140" s="65" t="str">
        <f t="shared" si="49"/>
        <v/>
      </c>
      <c r="K140" s="64" t="str">
        <f t="shared" si="49"/>
        <v/>
      </c>
      <c r="L140" s="65" t="str">
        <f t="shared" si="49"/>
        <v/>
      </c>
      <c r="M140" s="64" t="str">
        <f t="shared" si="49"/>
        <v/>
      </c>
      <c r="N140" s="66" t="str">
        <f t="shared" si="49"/>
        <v/>
      </c>
    </row>
    <row r="141" spans="1:14" s="354" customFormat="1" ht="13">
      <c r="A141" s="222" t="s">
        <v>106</v>
      </c>
      <c r="B141" s="223" t="str">
        <f t="shared" si="49"/>
        <v/>
      </c>
      <c r="C141" s="224" t="str">
        <f t="shared" si="49"/>
        <v/>
      </c>
      <c r="D141" s="225" t="str">
        <f t="shared" si="49"/>
        <v/>
      </c>
      <c r="E141" s="224" t="str">
        <f t="shared" si="49"/>
        <v/>
      </c>
      <c r="F141" s="225" t="str">
        <f t="shared" si="49"/>
        <v/>
      </c>
      <c r="G141" s="224" t="str">
        <f t="shared" si="49"/>
        <v/>
      </c>
      <c r="H141" s="225" t="str">
        <f t="shared" si="49"/>
        <v/>
      </c>
      <c r="I141" s="224" t="str">
        <f t="shared" si="49"/>
        <v/>
      </c>
      <c r="J141" s="225" t="str">
        <f t="shared" si="49"/>
        <v/>
      </c>
      <c r="K141" s="224" t="str">
        <f t="shared" si="49"/>
        <v/>
      </c>
      <c r="L141" s="225" t="str">
        <f t="shared" si="49"/>
        <v/>
      </c>
      <c r="M141" s="224" t="str">
        <f t="shared" si="49"/>
        <v/>
      </c>
      <c r="N141" s="226" t="str">
        <f t="shared" si="49"/>
        <v/>
      </c>
    </row>
    <row r="142" spans="1:14" s="354" customFormat="1" ht="12.75" thickBot="1">
      <c r="A142" s="85" t="s">
        <v>243</v>
      </c>
      <c r="B142" s="267" t="str">
        <f t="shared" si="49"/>
        <v/>
      </c>
      <c r="C142" s="268" t="str">
        <f t="shared" si="49"/>
        <v/>
      </c>
      <c r="D142" s="269" t="str">
        <f t="shared" si="49"/>
        <v/>
      </c>
      <c r="E142" s="268" t="str">
        <f t="shared" si="49"/>
        <v/>
      </c>
      <c r="F142" s="269" t="str">
        <f t="shared" si="49"/>
        <v/>
      </c>
      <c r="G142" s="268" t="str">
        <f t="shared" si="49"/>
        <v/>
      </c>
      <c r="H142" s="269" t="str">
        <f t="shared" si="49"/>
        <v/>
      </c>
      <c r="I142" s="268" t="str">
        <f t="shared" si="49"/>
        <v/>
      </c>
      <c r="J142" s="269" t="str">
        <f t="shared" si="49"/>
        <v/>
      </c>
      <c r="K142" s="268" t="str">
        <f t="shared" si="49"/>
        <v/>
      </c>
      <c r="L142" s="269" t="str">
        <f t="shared" si="49"/>
        <v/>
      </c>
      <c r="M142" s="268" t="str">
        <f t="shared" si="49"/>
        <v/>
      </c>
      <c r="N142" s="270" t="str">
        <f t="shared" si="49"/>
        <v/>
      </c>
    </row>
    <row r="143" spans="1:14" s="354" customFormat="1" ht="14" thickBot="1" thickTop="1">
      <c r="A143" s="230" t="s">
        <v>228</v>
      </c>
      <c r="B143" s="231">
        <f>SUMPRODUCT(B133:B136,B117:B120)</f>
        <v>0</v>
      </c>
      <c r="C143" s="232">
        <f>SUMPRODUCT(C133:C136,B117:B120)</f>
        <v>0</v>
      </c>
      <c r="D143" s="232">
        <f>SUMPRODUCT(D133:D136,B117:B120)</f>
        <v>0</v>
      </c>
      <c r="E143" s="232">
        <f>SUMPRODUCT(E133:E136,B117:B120)</f>
        <v>0</v>
      </c>
      <c r="F143" s="232">
        <f>SUMPRODUCT(F133:F136,B117:B120)</f>
        <v>0</v>
      </c>
      <c r="G143" s="232">
        <f>SUMPRODUCT(G133:G136,B117:B120)</f>
        <v>0</v>
      </c>
      <c r="H143" s="232">
        <f>SUMPRODUCT(H133:H136,B117:B120)</f>
        <v>0</v>
      </c>
      <c r="I143" s="232">
        <f>SUMPRODUCT(I133:I136,B117:B120)</f>
        <v>0</v>
      </c>
      <c r="J143" s="232">
        <f>SUMPRODUCT(J133:J136,B117:B120)</f>
        <v>0</v>
      </c>
      <c r="K143" s="232">
        <f>SUMPRODUCT(K133:K136,B117:B120)</f>
        <v>0</v>
      </c>
      <c r="L143" s="232">
        <f>SUMPRODUCT(L133:L136,B117:B120)</f>
        <v>0</v>
      </c>
      <c r="M143" s="232">
        <f>SUMPRODUCT(M133:M136,B117:B120)</f>
        <v>0</v>
      </c>
      <c r="N143" s="233">
        <f>SUM(B143:M143)</f>
        <v>0</v>
      </c>
    </row>
    <row r="144" ht="40" customHeight="1" thickBot="1"/>
    <row r="145" spans="1:14" s="354" customFormat="1" ht="15.5">
      <c r="A145" s="254" t="s">
        <v>241</v>
      </c>
      <c r="B145" s="255"/>
      <c r="C145" s="255"/>
      <c r="D145" s="255"/>
      <c r="E145" s="255"/>
      <c r="F145" s="255"/>
      <c r="G145" s="255"/>
      <c r="H145" s="255"/>
      <c r="I145" s="255"/>
      <c r="J145" s="255"/>
      <c r="K145" s="255"/>
      <c r="L145" s="255"/>
      <c r="M145" s="255"/>
      <c r="N145" s="256"/>
    </row>
    <row r="146" spans="1:14" s="354" customFormat="1" ht="12.75" thickBot="1">
      <c r="A146" s="319" t="s">
        <v>328</v>
      </c>
      <c r="B146" s="59"/>
      <c r="C146" s="59"/>
      <c r="D146" s="59"/>
      <c r="E146" s="59"/>
      <c r="F146" s="59"/>
      <c r="G146" s="59"/>
      <c r="H146" s="59"/>
      <c r="I146" s="59"/>
      <c r="J146" s="59"/>
      <c r="K146" s="59"/>
      <c r="L146" s="59"/>
      <c r="M146" s="59"/>
      <c r="N146" s="257"/>
    </row>
    <row r="147" spans="1:14" s="354" customFormat="1" ht="16" thickBot="1">
      <c r="A147" s="60" t="s">
        <v>5</v>
      </c>
      <c r="B147" s="124">
        <f>'J-Cost_Central'!I186/SUM($B$157:$M$157)</f>
        <v>0</v>
      </c>
      <c r="C147" s="59"/>
      <c r="D147" s="59" t="s">
        <v>1</v>
      </c>
      <c r="E147" s="59"/>
      <c r="F147" s="59"/>
      <c r="G147" s="59"/>
      <c r="H147" s="59"/>
      <c r="I147" s="59"/>
      <c r="J147" s="59"/>
      <c r="K147" s="59"/>
      <c r="L147" s="59"/>
      <c r="M147" s="59"/>
      <c r="N147" s="257"/>
    </row>
    <row r="148" spans="1:14" s="354" customFormat="1" ht="15.5">
      <c r="A148" s="60"/>
      <c r="B148" s="58"/>
      <c r="C148" s="59"/>
      <c r="D148" s="59"/>
      <c r="E148" s="59"/>
      <c r="F148" s="59"/>
      <c r="G148" s="59"/>
      <c r="H148" s="59"/>
      <c r="I148" s="59"/>
      <c r="J148" s="59"/>
      <c r="K148" s="59"/>
      <c r="L148" s="59"/>
      <c r="M148" s="59"/>
      <c r="N148" s="257"/>
    </row>
    <row r="149" spans="1:14" s="354" customFormat="1" ht="16" thickBot="1">
      <c r="A149" s="57" t="s">
        <v>116</v>
      </c>
      <c r="B149" s="58"/>
      <c r="C149" s="59"/>
      <c r="D149" s="59"/>
      <c r="E149" s="59"/>
      <c r="F149" s="59"/>
      <c r="G149" s="59"/>
      <c r="H149" s="59"/>
      <c r="I149" s="59"/>
      <c r="J149" s="59"/>
      <c r="K149" s="59"/>
      <c r="L149" s="59"/>
      <c r="M149" s="59"/>
      <c r="N149" s="257"/>
    </row>
    <row r="150" spans="1:14" s="354" customFormat="1" ht="12.75" thickBot="1">
      <c r="A150" s="60" t="s">
        <v>99</v>
      </c>
      <c r="B150" s="240"/>
      <c r="C150" s="59"/>
      <c r="D150" s="59"/>
      <c r="E150" s="59"/>
      <c r="F150" s="59"/>
      <c r="G150" s="59"/>
      <c r="H150" s="59"/>
      <c r="I150" s="59"/>
      <c r="J150" s="59"/>
      <c r="K150" s="59"/>
      <c r="L150" s="59"/>
      <c r="M150" s="59"/>
      <c r="N150" s="257"/>
    </row>
    <row r="151" spans="1:14" s="354" customFormat="1" ht="12.75" thickBot="1">
      <c r="A151" s="60" t="s">
        <v>115</v>
      </c>
      <c r="B151" s="240"/>
      <c r="C151" s="59"/>
      <c r="D151" s="59"/>
      <c r="E151" s="59"/>
      <c r="F151" s="59"/>
      <c r="G151" s="59"/>
      <c r="H151" s="59"/>
      <c r="I151" s="59"/>
      <c r="J151" s="59"/>
      <c r="K151" s="59"/>
      <c r="L151" s="59"/>
      <c r="M151" s="59"/>
      <c r="N151" s="257"/>
    </row>
    <row r="152" spans="1:14" s="354" customFormat="1" ht="12.75" thickBot="1">
      <c r="A152" s="60" t="s">
        <v>6</v>
      </c>
      <c r="B152" s="241"/>
      <c r="C152" s="59"/>
      <c r="D152" s="59"/>
      <c r="E152" s="59"/>
      <c r="F152" s="59"/>
      <c r="G152" s="59"/>
      <c r="H152" s="59"/>
      <c r="I152" s="59"/>
      <c r="J152" s="59"/>
      <c r="K152" s="59"/>
      <c r="L152" s="59"/>
      <c r="M152" s="59"/>
      <c r="N152" s="257"/>
    </row>
    <row r="153" spans="1:14" s="354" customFormat="1" ht="12.75" thickBot="1">
      <c r="A153" s="60" t="s">
        <v>226</v>
      </c>
      <c r="B153" s="241"/>
      <c r="C153" s="59"/>
      <c r="D153" s="59"/>
      <c r="E153" s="59"/>
      <c r="F153" s="59"/>
      <c r="G153" s="59"/>
      <c r="H153" s="59"/>
      <c r="I153" s="59"/>
      <c r="J153" s="59"/>
      <c r="K153" s="59"/>
      <c r="L153" s="59"/>
      <c r="M153" s="59"/>
      <c r="N153" s="257"/>
    </row>
    <row r="154" spans="1:14" s="354" customFormat="1" ht="13" thickBot="1">
      <c r="A154" s="258"/>
      <c r="B154" s="360">
        <v>45108</v>
      </c>
      <c r="C154" s="361">
        <f>EOMONTH(B154,0)+1</f>
        <v>45139</v>
      </c>
      <c r="D154" s="361">
        <f aca="true" t="shared" si="50" ref="D154:M154">EOMONTH(C154,0)+1</f>
        <v>45170</v>
      </c>
      <c r="E154" s="361">
        <f t="shared" si="50"/>
        <v>45200</v>
      </c>
      <c r="F154" s="361">
        <f t="shared" si="50"/>
        <v>45231</v>
      </c>
      <c r="G154" s="361">
        <f t="shared" si="50"/>
        <v>45261</v>
      </c>
      <c r="H154" s="361">
        <f t="shared" si="50"/>
        <v>45292</v>
      </c>
      <c r="I154" s="361">
        <f t="shared" si="50"/>
        <v>45323</v>
      </c>
      <c r="J154" s="361">
        <f t="shared" si="50"/>
        <v>45352</v>
      </c>
      <c r="K154" s="361">
        <f t="shared" si="50"/>
        <v>45383</v>
      </c>
      <c r="L154" s="361">
        <f t="shared" si="50"/>
        <v>45413</v>
      </c>
      <c r="M154" s="361">
        <f t="shared" si="50"/>
        <v>45444</v>
      </c>
      <c r="N154" s="257"/>
    </row>
    <row r="155" spans="1:14" s="354" customFormat="1" ht="26">
      <c r="A155" s="99" t="s">
        <v>1</v>
      </c>
      <c r="B155" s="359" t="str">
        <f>"Month - "&amp;COLUMNS($B154:B154)&amp;", 
"&amp;TEXT(B154,"mmm yyyy")</f>
        <v>Month - 1, 
Jul 2023</v>
      </c>
      <c r="C155" s="359" t="str">
        <f>"Month - "&amp;COLUMNS($B154:C154)&amp;", 
"&amp;TEXT(C154,"mmm yyyy")</f>
        <v>Month - 2, 
Aug 2023</v>
      </c>
      <c r="D155" s="359" t="str">
        <f>"Month - "&amp;COLUMNS($B154:D154)&amp;", 
"&amp;TEXT(D154,"mmm yyyy")</f>
        <v>Month - 3, 
Sep 2023</v>
      </c>
      <c r="E155" s="359" t="str">
        <f>"Month - "&amp;COLUMNS($B154:E154)&amp;", 
"&amp;TEXT(E154,"mmm yyyy")</f>
        <v>Month - 4, 
Oct 2023</v>
      </c>
      <c r="F155" s="359" t="str">
        <f>"Month - "&amp;COLUMNS($B154:F154)&amp;", 
"&amp;TEXT(F154,"mmm yyyy")</f>
        <v>Month - 5, 
Nov 2023</v>
      </c>
      <c r="G155" s="359" t="str">
        <f>"Month - "&amp;COLUMNS($B154:G154)&amp;", 
"&amp;TEXT(G154,"mmm yyyy")</f>
        <v>Month - 6, 
Dec 2023</v>
      </c>
      <c r="H155" s="359" t="str">
        <f>"Month - "&amp;COLUMNS($B154:H154)&amp;", 
"&amp;TEXT(H154,"mmm yyyy")</f>
        <v>Month - 7, 
Jan 2024</v>
      </c>
      <c r="I155" s="359" t="str">
        <f>"Month - "&amp;COLUMNS($B154:I154)&amp;", 
"&amp;TEXT(I154,"mmm yyyy")</f>
        <v>Month - 8, 
Feb 2024</v>
      </c>
      <c r="J155" s="359" t="str">
        <f>"Month - "&amp;COLUMNS($B154:J154)&amp;", 
"&amp;TEXT(J154,"mmm yyyy")</f>
        <v>Month - 9, 
Mar 2024</v>
      </c>
      <c r="K155" s="359" t="str">
        <f>"Month - "&amp;COLUMNS($B154:K154)&amp;", 
"&amp;TEXT(K154,"mmm yyyy")</f>
        <v>Month - 10, 
Apr 2024</v>
      </c>
      <c r="L155" s="359" t="str">
        <f>"Month - "&amp;COLUMNS($B154:L154)&amp;", 
"&amp;TEXT(L154,"mmm yyyy")</f>
        <v>Month - 11, 
May 2024</v>
      </c>
      <c r="M155" s="359" t="str">
        <f>"Month - "&amp;COLUMNS($B154:M154)&amp;", 
"&amp;TEXT(M154,"mmm yyyy")</f>
        <v>Month - 12, 
Jun 2024</v>
      </c>
      <c r="N155" s="61" t="s">
        <v>8</v>
      </c>
    </row>
    <row r="156" spans="1:14" s="354" customFormat="1" ht="13">
      <c r="A156" s="62" t="s">
        <v>108</v>
      </c>
      <c r="B156" s="100">
        <f aca="true" t="shared" si="51" ref="B156:M156">B123</f>
        <v>0.0014467654179763922</v>
      </c>
      <c r="C156" s="64">
        <f t="shared" si="51"/>
        <v>0.0014467654179763922</v>
      </c>
      <c r="D156" s="64">
        <f t="shared" si="51"/>
        <v>0.0014467654179763922</v>
      </c>
      <c r="E156" s="64">
        <f t="shared" si="51"/>
        <v>0.0014467654179763922</v>
      </c>
      <c r="F156" s="64">
        <f t="shared" si="51"/>
        <v>0.0014467654179763922</v>
      </c>
      <c r="G156" s="64">
        <f t="shared" si="51"/>
        <v>0.0014467654179763922</v>
      </c>
      <c r="H156" s="64">
        <f t="shared" si="51"/>
        <v>0.0014467654179763922</v>
      </c>
      <c r="I156" s="64">
        <f t="shared" si="51"/>
        <v>0.0014467654179763922</v>
      </c>
      <c r="J156" s="64">
        <f t="shared" si="51"/>
        <v>0.0014467654179763922</v>
      </c>
      <c r="K156" s="64">
        <f t="shared" si="51"/>
        <v>0.0014467654179763922</v>
      </c>
      <c r="L156" s="64">
        <f t="shared" si="51"/>
        <v>0.0014467654179763922</v>
      </c>
      <c r="M156" s="64">
        <f t="shared" si="51"/>
        <v>0.0014467654179763922</v>
      </c>
      <c r="N156" s="101">
        <f>AVERAGE(B156:M156)</f>
        <v>0.0014467654179763922</v>
      </c>
    </row>
    <row r="157" spans="1:14" s="354" customFormat="1" ht="13">
      <c r="A157" s="83" t="s">
        <v>100</v>
      </c>
      <c r="B157" s="67">
        <f>M124*(1+B156)</f>
        <v>537848.8247737155</v>
      </c>
      <c r="C157" s="68">
        <f>B157*(1+C156)</f>
        <v>538626.9658534973</v>
      </c>
      <c r="D157" s="68">
        <f aca="true" t="shared" si="52" ref="D157:M157">C157*(1+D156)</f>
        <v>539406.2327208837</v>
      </c>
      <c r="E157" s="68">
        <f t="shared" si="52"/>
        <v>540186.6270046252</v>
      </c>
      <c r="F157" s="68">
        <f t="shared" si="52"/>
        <v>540968.1503358288</v>
      </c>
      <c r="G157" s="68">
        <f t="shared" si="52"/>
        <v>541750.8043479613</v>
      </c>
      <c r="H157" s="68">
        <f t="shared" si="52"/>
        <v>542534.5906768529</v>
      </c>
      <c r="I157" s="68">
        <f t="shared" si="52"/>
        <v>543319.5109607001</v>
      </c>
      <c r="J157" s="68">
        <f t="shared" si="52"/>
        <v>544105.56684007</v>
      </c>
      <c r="K157" s="68">
        <f t="shared" si="52"/>
        <v>544892.7599579026</v>
      </c>
      <c r="L157" s="68">
        <f t="shared" si="52"/>
        <v>545681.0919595154</v>
      </c>
      <c r="M157" s="68">
        <f t="shared" si="52"/>
        <v>546470.564492606</v>
      </c>
      <c r="N157" s="70">
        <f>AVERAGE(B157:M157)</f>
        <v>542149.3074936798</v>
      </c>
    </row>
    <row r="158" spans="1:14" s="354" customFormat="1" ht="12.75" thickBot="1">
      <c r="A158" s="102" t="s">
        <v>9</v>
      </c>
      <c r="B158" s="104">
        <f>$B$147</f>
        <v>0</v>
      </c>
      <c r="C158" s="72">
        <f aca="true" t="shared" si="53" ref="C158:M158">$B$147</f>
        <v>0</v>
      </c>
      <c r="D158" s="72">
        <f t="shared" si="53"/>
        <v>0</v>
      </c>
      <c r="E158" s="72">
        <f t="shared" si="53"/>
        <v>0</v>
      </c>
      <c r="F158" s="72">
        <f t="shared" si="53"/>
        <v>0</v>
      </c>
      <c r="G158" s="72">
        <f t="shared" si="53"/>
        <v>0</v>
      </c>
      <c r="H158" s="72">
        <f t="shared" si="53"/>
        <v>0</v>
      </c>
      <c r="I158" s="72">
        <f t="shared" si="53"/>
        <v>0</v>
      </c>
      <c r="J158" s="72">
        <f t="shared" si="53"/>
        <v>0</v>
      </c>
      <c r="K158" s="72">
        <f t="shared" si="53"/>
        <v>0</v>
      </c>
      <c r="L158" s="72">
        <f t="shared" si="53"/>
        <v>0</v>
      </c>
      <c r="M158" s="73">
        <f t="shared" si="53"/>
        <v>0</v>
      </c>
      <c r="N158" s="74">
        <f>$B$81</f>
        <v>0</v>
      </c>
    </row>
    <row r="159" spans="1:14" s="354" customFormat="1" ht="14" thickBot="1" thickTop="1">
      <c r="A159" s="103" t="s">
        <v>10</v>
      </c>
      <c r="B159" s="75">
        <f aca="true" t="shared" si="54" ref="B159:M159">B157*B158</f>
        <v>0</v>
      </c>
      <c r="C159" s="76">
        <f t="shared" si="54"/>
        <v>0</v>
      </c>
      <c r="D159" s="77">
        <f t="shared" si="54"/>
        <v>0</v>
      </c>
      <c r="E159" s="76">
        <f t="shared" si="54"/>
        <v>0</v>
      </c>
      <c r="F159" s="77">
        <f t="shared" si="54"/>
        <v>0</v>
      </c>
      <c r="G159" s="76">
        <f t="shared" si="54"/>
        <v>0</v>
      </c>
      <c r="H159" s="77">
        <f t="shared" si="54"/>
        <v>0</v>
      </c>
      <c r="I159" s="76">
        <f t="shared" si="54"/>
        <v>0</v>
      </c>
      <c r="J159" s="77">
        <f t="shared" si="54"/>
        <v>0</v>
      </c>
      <c r="K159" s="76">
        <f t="shared" si="54"/>
        <v>0</v>
      </c>
      <c r="L159" s="77">
        <f t="shared" si="54"/>
        <v>0</v>
      </c>
      <c r="M159" s="76">
        <f t="shared" si="54"/>
        <v>0</v>
      </c>
      <c r="N159" s="253">
        <f>SUM(B159:M159)</f>
        <v>0</v>
      </c>
    </row>
    <row r="160" spans="1:14" ht="15.5">
      <c r="A160" s="259"/>
      <c r="B160" s="97"/>
      <c r="C160" s="97"/>
      <c r="D160" s="97"/>
      <c r="E160" s="97"/>
      <c r="F160" s="97"/>
      <c r="G160" s="125"/>
      <c r="H160" s="97"/>
      <c r="I160" s="125"/>
      <c r="J160" s="126"/>
      <c r="K160" s="127"/>
      <c r="L160" s="128"/>
      <c r="M160" s="58"/>
      <c r="N160" s="260"/>
    </row>
    <row r="161" spans="1:14" s="354" customFormat="1" ht="13">
      <c r="A161" s="78" t="s">
        <v>117</v>
      </c>
      <c r="B161" s="79"/>
      <c r="C161" s="79"/>
      <c r="D161" s="79"/>
      <c r="E161" s="79"/>
      <c r="F161" s="79"/>
      <c r="G161" s="79"/>
      <c r="H161" s="79"/>
      <c r="I161" s="79"/>
      <c r="J161" s="79"/>
      <c r="K161" s="79"/>
      <c r="L161" s="79"/>
      <c r="M161" s="79"/>
      <c r="N161" s="260"/>
    </row>
    <row r="162" spans="1:14" s="354" customFormat="1" ht="12.75" thickBot="1">
      <c r="A162" s="80"/>
      <c r="B162" s="77"/>
      <c r="C162" s="77"/>
      <c r="D162" s="77"/>
      <c r="E162" s="77"/>
      <c r="F162" s="77"/>
      <c r="G162" s="77"/>
      <c r="H162" s="77"/>
      <c r="I162" s="77"/>
      <c r="J162" s="77"/>
      <c r="K162" s="77"/>
      <c r="L162" s="77"/>
      <c r="M162" s="77"/>
      <c r="N162" s="261"/>
    </row>
    <row r="163" spans="1:14" s="354" customFormat="1" ht="25.9" customHeight="1">
      <c r="A163" s="99" t="s">
        <v>1</v>
      </c>
      <c r="B163" s="359" t="str">
        <f>"Month - "&amp;COLUMNS($B162:B162)&amp;", 
"&amp;TEXT(B154,"mmm yyyy")</f>
        <v>Month - 1, 
Jul 2023</v>
      </c>
      <c r="C163" s="359" t="str">
        <f>"Month - "&amp;COLUMNS($B162:C162)&amp;", 
"&amp;TEXT(C154,"mmm yyyy")</f>
        <v>Month - 2, 
Aug 2023</v>
      </c>
      <c r="D163" s="359" t="str">
        <f>"Month - "&amp;COLUMNS($B162:D162)&amp;", 
"&amp;TEXT(D154,"mmm yyyy")</f>
        <v>Month - 3, 
Sep 2023</v>
      </c>
      <c r="E163" s="359" t="str">
        <f>"Month - "&amp;COLUMNS($B162:E162)&amp;", 
"&amp;TEXT(E154,"mmm yyyy")</f>
        <v>Month - 4, 
Oct 2023</v>
      </c>
      <c r="F163" s="359" t="str">
        <f>"Month - "&amp;COLUMNS($B162:F162)&amp;", 
"&amp;TEXT(F154,"mmm yyyy")</f>
        <v>Month - 5, 
Nov 2023</v>
      </c>
      <c r="G163" s="359" t="str">
        <f>"Month - "&amp;COLUMNS($B162:G162)&amp;", 
"&amp;TEXT(G154,"mmm yyyy")</f>
        <v>Month - 6, 
Dec 2023</v>
      </c>
      <c r="H163" s="359" t="str">
        <f>"Month - "&amp;COLUMNS($B162:H162)&amp;", 
"&amp;TEXT(H154,"mmm yyyy")</f>
        <v>Month - 7, 
Jan 2024</v>
      </c>
      <c r="I163" s="359" t="str">
        <f>"Month - "&amp;COLUMNS($B162:I162)&amp;", 
"&amp;TEXT(I154,"mmm yyyy")</f>
        <v>Month - 8, 
Feb 2024</v>
      </c>
      <c r="J163" s="359" t="str">
        <f>"Month - "&amp;COLUMNS($B162:J162)&amp;", 
"&amp;TEXT(J154,"mmm yyyy")</f>
        <v>Month - 9, 
Mar 2024</v>
      </c>
      <c r="K163" s="359" t="str">
        <f>"Month - "&amp;COLUMNS($B162:K162)&amp;", 
"&amp;TEXT(K154,"mmm yyyy")</f>
        <v>Month - 10, 
Apr 2024</v>
      </c>
      <c r="L163" s="359" t="str">
        <f>"Month - "&amp;COLUMNS($B162:L162)&amp;", 
"&amp;TEXT(L154,"mmm yyyy")</f>
        <v>Month - 11, 
May 2024</v>
      </c>
      <c r="M163" s="359" t="str">
        <f>"Month - "&amp;COLUMNS($B162:M162)&amp;", 
"&amp;TEXT(M154,"mmm yyyy")</f>
        <v>Month - 12, 
Jun 2024</v>
      </c>
      <c r="N163" s="61" t="s">
        <v>11</v>
      </c>
    </row>
    <row r="164" spans="1:14" s="354" customFormat="1" ht="14" customHeight="1">
      <c r="A164" s="90" t="s">
        <v>110</v>
      </c>
      <c r="B164" s="356"/>
      <c r="C164" s="357"/>
      <c r="D164" s="357"/>
      <c r="E164" s="357"/>
      <c r="F164" s="357"/>
      <c r="G164" s="357"/>
      <c r="H164" s="357"/>
      <c r="I164" s="357"/>
      <c r="J164" s="358"/>
      <c r="K164" s="357"/>
      <c r="L164" s="357"/>
      <c r="M164" s="357"/>
      <c r="N164" s="96" t="str">
        <f>_xlfn.IFERROR(AVERAGE(B164:M164),"")</f>
        <v/>
      </c>
    </row>
    <row r="165" spans="1:14" s="354" customFormat="1" ht="12.75" thickBot="1">
      <c r="A165" s="263" t="s">
        <v>101</v>
      </c>
      <c r="B165" s="264">
        <f>B157*B$164</f>
        <v>0</v>
      </c>
      <c r="C165" s="265">
        <f aca="true" t="shared" si="55" ref="C165:M165">C157*C$164</f>
        <v>0</v>
      </c>
      <c r="D165" s="265">
        <f t="shared" si="55"/>
        <v>0</v>
      </c>
      <c r="E165" s="265">
        <f t="shared" si="55"/>
        <v>0</v>
      </c>
      <c r="F165" s="265">
        <f t="shared" si="55"/>
        <v>0</v>
      </c>
      <c r="G165" s="265">
        <f t="shared" si="55"/>
        <v>0</v>
      </c>
      <c r="H165" s="265">
        <f t="shared" si="55"/>
        <v>0</v>
      </c>
      <c r="I165" s="265">
        <f t="shared" si="55"/>
        <v>0</v>
      </c>
      <c r="J165" s="265">
        <f t="shared" si="55"/>
        <v>0</v>
      </c>
      <c r="K165" s="265">
        <f t="shared" si="55"/>
        <v>0</v>
      </c>
      <c r="L165" s="265">
        <f t="shared" si="55"/>
        <v>0</v>
      </c>
      <c r="M165" s="265">
        <f t="shared" si="55"/>
        <v>0</v>
      </c>
      <c r="N165" s="266">
        <f>AVERAGE(B165:M165)</f>
        <v>0</v>
      </c>
    </row>
    <row r="166" spans="1:14" s="354" customFormat="1" ht="13">
      <c r="A166" s="82" t="s">
        <v>109</v>
      </c>
      <c r="B166" s="355"/>
      <c r="C166" s="355"/>
      <c r="D166" s="355"/>
      <c r="E166" s="355"/>
      <c r="F166" s="355"/>
      <c r="G166" s="355"/>
      <c r="H166" s="355"/>
      <c r="I166" s="355"/>
      <c r="J166" s="355"/>
      <c r="K166" s="355"/>
      <c r="L166" s="355"/>
      <c r="M166" s="355"/>
      <c r="N166" s="130">
        <f aca="true" t="shared" si="56" ref="N166:N169">SUM(B166:M166)</f>
        <v>0</v>
      </c>
    </row>
    <row r="167" spans="1:14" s="354" customFormat="1" ht="13">
      <c r="A167" s="84" t="s">
        <v>102</v>
      </c>
      <c r="B167" s="234"/>
      <c r="C167" s="235"/>
      <c r="D167" s="236"/>
      <c r="E167" s="235"/>
      <c r="F167" s="236"/>
      <c r="G167" s="235"/>
      <c r="H167" s="236"/>
      <c r="I167" s="235"/>
      <c r="J167" s="236"/>
      <c r="K167" s="235"/>
      <c r="L167" s="236"/>
      <c r="M167" s="235"/>
      <c r="N167" s="130">
        <f t="shared" si="56"/>
        <v>0</v>
      </c>
    </row>
    <row r="168" spans="1:14" s="354" customFormat="1" ht="13">
      <c r="A168" s="222" t="s">
        <v>103</v>
      </c>
      <c r="B168" s="234"/>
      <c r="C168" s="235"/>
      <c r="D168" s="236"/>
      <c r="E168" s="235"/>
      <c r="F168" s="236"/>
      <c r="G168" s="235"/>
      <c r="H168" s="236"/>
      <c r="I168" s="235"/>
      <c r="J168" s="236"/>
      <c r="K168" s="235"/>
      <c r="L168" s="236"/>
      <c r="M168" s="235"/>
      <c r="N168" s="130">
        <f t="shared" si="56"/>
        <v>0</v>
      </c>
    </row>
    <row r="169" spans="1:14" s="354" customFormat="1" ht="12.75" thickBot="1">
      <c r="A169" s="85" t="s">
        <v>227</v>
      </c>
      <c r="B169" s="237"/>
      <c r="C169" s="238"/>
      <c r="D169" s="239"/>
      <c r="E169" s="238"/>
      <c r="F169" s="239"/>
      <c r="G169" s="238"/>
      <c r="H169" s="239"/>
      <c r="I169" s="238"/>
      <c r="J169" s="239"/>
      <c r="K169" s="238"/>
      <c r="L169" s="239"/>
      <c r="M169" s="238"/>
      <c r="N169" s="130">
        <f t="shared" si="56"/>
        <v>0</v>
      </c>
    </row>
    <row r="170" spans="1:14" s="354" customFormat="1" ht="12.75" thickTop="1">
      <c r="A170" s="81" t="s">
        <v>104</v>
      </c>
      <c r="B170" s="86">
        <f aca="true" t="shared" si="57" ref="B170:N170">SUM(B166:B169)</f>
        <v>0</v>
      </c>
      <c r="C170" s="87">
        <f t="shared" si="57"/>
        <v>0</v>
      </c>
      <c r="D170" s="88">
        <f t="shared" si="57"/>
        <v>0</v>
      </c>
      <c r="E170" s="87">
        <f t="shared" si="57"/>
        <v>0</v>
      </c>
      <c r="F170" s="88">
        <f t="shared" si="57"/>
        <v>0</v>
      </c>
      <c r="G170" s="87">
        <f t="shared" si="57"/>
        <v>0</v>
      </c>
      <c r="H170" s="88">
        <f t="shared" si="57"/>
        <v>0</v>
      </c>
      <c r="I170" s="87">
        <f t="shared" si="57"/>
        <v>0</v>
      </c>
      <c r="J170" s="88">
        <f t="shared" si="57"/>
        <v>0</v>
      </c>
      <c r="K170" s="87">
        <f t="shared" si="57"/>
        <v>0</v>
      </c>
      <c r="L170" s="88">
        <f t="shared" si="57"/>
        <v>0</v>
      </c>
      <c r="M170" s="87">
        <f t="shared" si="57"/>
        <v>0</v>
      </c>
      <c r="N170" s="89">
        <f t="shared" si="57"/>
        <v>0</v>
      </c>
    </row>
    <row r="171" spans="1:14" s="354" customFormat="1" ht="13">
      <c r="A171" s="179" t="s">
        <v>12</v>
      </c>
      <c r="B171" s="91" t="str">
        <f>IF(B165=0,"",B170/B165)</f>
        <v/>
      </c>
      <c r="C171" s="92" t="str">
        <f aca="true" t="shared" si="58" ref="C171:N171">IF(C165=0,"",C170/C165)</f>
        <v/>
      </c>
      <c r="D171" s="93" t="str">
        <f t="shared" si="58"/>
        <v/>
      </c>
      <c r="E171" s="92" t="str">
        <f t="shared" si="58"/>
        <v/>
      </c>
      <c r="F171" s="93" t="str">
        <f t="shared" si="58"/>
        <v/>
      </c>
      <c r="G171" s="92" t="str">
        <f t="shared" si="58"/>
        <v/>
      </c>
      <c r="H171" s="93" t="str">
        <f t="shared" si="58"/>
        <v/>
      </c>
      <c r="I171" s="92" t="str">
        <f t="shared" si="58"/>
        <v/>
      </c>
      <c r="J171" s="93" t="str">
        <f t="shared" si="58"/>
        <v/>
      </c>
      <c r="K171" s="92" t="str">
        <f t="shared" si="58"/>
        <v/>
      </c>
      <c r="L171" s="93" t="str">
        <f t="shared" si="58"/>
        <v/>
      </c>
      <c r="M171" s="92" t="str">
        <f t="shared" si="58"/>
        <v/>
      </c>
      <c r="N171" s="94" t="str">
        <f t="shared" si="58"/>
        <v/>
      </c>
    </row>
    <row r="172" spans="1:14" s="354" customFormat="1" ht="13">
      <c r="A172" s="62" t="s">
        <v>112</v>
      </c>
      <c r="B172" s="63" t="str">
        <f>IF(B$170=0,"",B166/B$170)</f>
        <v/>
      </c>
      <c r="C172" s="64" t="str">
        <f aca="true" t="shared" si="59" ref="C172:N172">IF(C$170=0,"",C166/C$170)</f>
        <v/>
      </c>
      <c r="D172" s="65" t="str">
        <f t="shared" si="59"/>
        <v/>
      </c>
      <c r="E172" s="64" t="str">
        <f t="shared" si="59"/>
        <v/>
      </c>
      <c r="F172" s="65" t="str">
        <f t="shared" si="59"/>
        <v/>
      </c>
      <c r="G172" s="64" t="str">
        <f t="shared" si="59"/>
        <v/>
      </c>
      <c r="H172" s="65" t="str">
        <f t="shared" si="59"/>
        <v/>
      </c>
      <c r="I172" s="64" t="str">
        <f t="shared" si="59"/>
        <v/>
      </c>
      <c r="J172" s="65" t="str">
        <f t="shared" si="59"/>
        <v/>
      </c>
      <c r="K172" s="64" t="str">
        <f t="shared" si="59"/>
        <v/>
      </c>
      <c r="L172" s="65" t="str">
        <f t="shared" si="59"/>
        <v/>
      </c>
      <c r="M172" s="64" t="str">
        <f t="shared" si="59"/>
        <v/>
      </c>
      <c r="N172" s="66" t="str">
        <f t="shared" si="59"/>
        <v/>
      </c>
    </row>
    <row r="173" spans="1:14" s="354" customFormat="1" ht="13">
      <c r="A173" s="84" t="s">
        <v>105</v>
      </c>
      <c r="B173" s="63" t="str">
        <f aca="true" t="shared" si="60" ref="B173:N175">IF(B$170=0,"",B167/B$170)</f>
        <v/>
      </c>
      <c r="C173" s="64" t="str">
        <f t="shared" si="60"/>
        <v/>
      </c>
      <c r="D173" s="65" t="str">
        <f t="shared" si="60"/>
        <v/>
      </c>
      <c r="E173" s="64" t="str">
        <f t="shared" si="60"/>
        <v/>
      </c>
      <c r="F173" s="65" t="str">
        <f t="shared" si="60"/>
        <v/>
      </c>
      <c r="G173" s="64" t="str">
        <f t="shared" si="60"/>
        <v/>
      </c>
      <c r="H173" s="65" t="str">
        <f t="shared" si="60"/>
        <v/>
      </c>
      <c r="I173" s="64" t="str">
        <f t="shared" si="60"/>
        <v/>
      </c>
      <c r="J173" s="65" t="str">
        <f t="shared" si="60"/>
        <v/>
      </c>
      <c r="K173" s="64" t="str">
        <f t="shared" si="60"/>
        <v/>
      </c>
      <c r="L173" s="65" t="str">
        <f t="shared" si="60"/>
        <v/>
      </c>
      <c r="M173" s="64" t="str">
        <f t="shared" si="60"/>
        <v/>
      </c>
      <c r="N173" s="66" t="str">
        <f t="shared" si="60"/>
        <v/>
      </c>
    </row>
    <row r="174" spans="1:15" s="354" customFormat="1" ht="13">
      <c r="A174" s="222" t="s">
        <v>106</v>
      </c>
      <c r="B174" s="223" t="str">
        <f t="shared" si="60"/>
        <v/>
      </c>
      <c r="C174" s="224" t="str">
        <f t="shared" si="60"/>
        <v/>
      </c>
      <c r="D174" s="225" t="str">
        <f t="shared" si="60"/>
        <v/>
      </c>
      <c r="E174" s="224" t="str">
        <f t="shared" si="60"/>
        <v/>
      </c>
      <c r="F174" s="225" t="str">
        <f t="shared" si="60"/>
        <v/>
      </c>
      <c r="G174" s="224" t="str">
        <f t="shared" si="60"/>
        <v/>
      </c>
      <c r="H174" s="225" t="str">
        <f t="shared" si="60"/>
        <v/>
      </c>
      <c r="I174" s="224" t="str">
        <f t="shared" si="60"/>
        <v/>
      </c>
      <c r="J174" s="225" t="str">
        <f t="shared" si="60"/>
        <v/>
      </c>
      <c r="K174" s="224" t="str">
        <f t="shared" si="60"/>
        <v/>
      </c>
      <c r="L174" s="225" t="str">
        <f t="shared" si="60"/>
        <v/>
      </c>
      <c r="M174" s="224" t="str">
        <f t="shared" si="60"/>
        <v/>
      </c>
      <c r="N174" s="226" t="str">
        <f t="shared" si="60"/>
        <v/>
      </c>
      <c r="O174" s="262"/>
    </row>
    <row r="175" spans="1:14" s="354" customFormat="1" ht="12.75" thickBot="1">
      <c r="A175" s="85" t="s">
        <v>243</v>
      </c>
      <c r="B175" s="267" t="str">
        <f t="shared" si="60"/>
        <v/>
      </c>
      <c r="C175" s="268" t="str">
        <f t="shared" si="60"/>
        <v/>
      </c>
      <c r="D175" s="269" t="str">
        <f t="shared" si="60"/>
        <v/>
      </c>
      <c r="E175" s="268" t="str">
        <f t="shared" si="60"/>
        <v/>
      </c>
      <c r="F175" s="269" t="str">
        <f t="shared" si="60"/>
        <v/>
      </c>
      <c r="G175" s="268" t="str">
        <f t="shared" si="60"/>
        <v/>
      </c>
      <c r="H175" s="269" t="str">
        <f t="shared" si="60"/>
        <v/>
      </c>
      <c r="I175" s="268" t="str">
        <f t="shared" si="60"/>
        <v/>
      </c>
      <c r="J175" s="269" t="str">
        <f t="shared" si="60"/>
        <v/>
      </c>
      <c r="K175" s="268" t="str">
        <f t="shared" si="60"/>
        <v/>
      </c>
      <c r="L175" s="269" t="str">
        <f t="shared" si="60"/>
        <v/>
      </c>
      <c r="M175" s="268" t="str">
        <f t="shared" si="60"/>
        <v/>
      </c>
      <c r="N175" s="270" t="str">
        <f t="shared" si="60"/>
        <v/>
      </c>
    </row>
    <row r="176" spans="1:14" s="354" customFormat="1" ht="14" thickBot="1" thickTop="1">
      <c r="A176" s="230" t="s">
        <v>228</v>
      </c>
      <c r="B176" s="231">
        <f>SUMPRODUCT(B166:B169,B150:B153)</f>
        <v>0</v>
      </c>
      <c r="C176" s="232">
        <f>SUMPRODUCT(C166:C169,B150:B153)</f>
        <v>0</v>
      </c>
      <c r="D176" s="232">
        <f>SUMPRODUCT(D166:D169,B150:B153)</f>
        <v>0</v>
      </c>
      <c r="E176" s="232">
        <f>SUMPRODUCT(E166:E169,B150:B153)</f>
        <v>0</v>
      </c>
      <c r="F176" s="232">
        <f>SUMPRODUCT(F166:F169,B150:B153)</f>
        <v>0</v>
      </c>
      <c r="G176" s="232">
        <f>SUMPRODUCT(G166:G169,B150:B153)</f>
        <v>0</v>
      </c>
      <c r="H176" s="232">
        <f>SUMPRODUCT(H166:H169,B150:B153)</f>
        <v>0</v>
      </c>
      <c r="I176" s="232">
        <f>SUMPRODUCT(I166:I169,B150:B153)</f>
        <v>0</v>
      </c>
      <c r="J176" s="232">
        <f>SUMPRODUCT(J166:J169,B150:B153)</f>
        <v>0</v>
      </c>
      <c r="K176" s="232">
        <f>SUMPRODUCT(K166:K169,B150:B153)</f>
        <v>0</v>
      </c>
      <c r="L176" s="232">
        <f>SUMPRODUCT(L166:L169,B150:B153)</f>
        <v>0</v>
      </c>
      <c r="M176" s="232">
        <f>SUMPRODUCT(M166:M169,B150:B153)</f>
        <v>0</v>
      </c>
      <c r="N176" s="233">
        <f>SUM(B176:M176)</f>
        <v>0</v>
      </c>
    </row>
    <row r="177" ht="40" customHeight="1" thickBot="1"/>
    <row r="178" spans="1:14" s="354" customFormat="1" ht="15.5">
      <c r="A178" s="254" t="s">
        <v>242</v>
      </c>
      <c r="B178" s="255"/>
      <c r="C178" s="255"/>
      <c r="D178" s="255"/>
      <c r="E178" s="255"/>
      <c r="F178" s="255"/>
      <c r="G178" s="255"/>
      <c r="H178" s="255"/>
      <c r="I178" s="255"/>
      <c r="J178" s="255"/>
      <c r="K178" s="255"/>
      <c r="L178" s="255"/>
      <c r="M178" s="255"/>
      <c r="N178" s="256"/>
    </row>
    <row r="179" spans="1:14" s="354" customFormat="1" ht="12.75" thickBot="1">
      <c r="A179" s="319" t="s">
        <v>339</v>
      </c>
      <c r="B179" s="59"/>
      <c r="C179" s="59"/>
      <c r="D179" s="59"/>
      <c r="E179" s="59"/>
      <c r="F179" s="59"/>
      <c r="G179" s="59"/>
      <c r="H179" s="59"/>
      <c r="I179" s="59"/>
      <c r="J179" s="59"/>
      <c r="K179" s="59"/>
      <c r="L179" s="59"/>
      <c r="M179" s="59"/>
      <c r="N179" s="257"/>
    </row>
    <row r="180" spans="1:14" s="354" customFormat="1" ht="16" thickBot="1">
      <c r="A180" s="60" t="s">
        <v>5</v>
      </c>
      <c r="B180" s="124">
        <f>'J-Cost_East'!K186/SUM($B$190:$M$190)</f>
        <v>0</v>
      </c>
      <c r="C180" s="59"/>
      <c r="D180" s="59" t="s">
        <v>1</v>
      </c>
      <c r="E180" s="59"/>
      <c r="F180" s="59"/>
      <c r="G180" s="59"/>
      <c r="H180" s="59"/>
      <c r="I180" s="59"/>
      <c r="J180" s="59"/>
      <c r="K180" s="59"/>
      <c r="L180" s="59"/>
      <c r="M180" s="59"/>
      <c r="N180" s="257"/>
    </row>
    <row r="181" spans="1:14" s="354" customFormat="1" ht="15.5">
      <c r="A181" s="60"/>
      <c r="B181" s="58"/>
      <c r="C181" s="59"/>
      <c r="D181" s="59"/>
      <c r="E181" s="59"/>
      <c r="F181" s="59"/>
      <c r="G181" s="59"/>
      <c r="H181" s="59"/>
      <c r="I181" s="59"/>
      <c r="J181" s="59"/>
      <c r="K181" s="59"/>
      <c r="L181" s="59"/>
      <c r="M181" s="59"/>
      <c r="N181" s="257"/>
    </row>
    <row r="182" spans="1:14" s="354" customFormat="1" ht="16" thickBot="1">
      <c r="A182" s="57" t="s">
        <v>118</v>
      </c>
      <c r="B182" s="58"/>
      <c r="C182" s="59"/>
      <c r="D182" s="59"/>
      <c r="E182" s="59"/>
      <c r="F182" s="59"/>
      <c r="G182" s="59"/>
      <c r="H182" s="59"/>
      <c r="I182" s="59"/>
      <c r="J182" s="59"/>
      <c r="K182" s="59"/>
      <c r="L182" s="59"/>
      <c r="M182" s="59"/>
      <c r="N182" s="257"/>
    </row>
    <row r="183" spans="1:14" s="354" customFormat="1" ht="12.75" thickBot="1">
      <c r="A183" s="60" t="s">
        <v>99</v>
      </c>
      <c r="B183" s="240">
        <v>0</v>
      </c>
      <c r="C183" s="59"/>
      <c r="D183" s="59"/>
      <c r="E183" s="59"/>
      <c r="F183" s="59"/>
      <c r="G183" s="59"/>
      <c r="H183" s="59"/>
      <c r="I183" s="59"/>
      <c r="J183" s="59"/>
      <c r="K183" s="59"/>
      <c r="L183" s="59"/>
      <c r="M183" s="59"/>
      <c r="N183" s="257"/>
    </row>
    <row r="184" spans="1:14" s="354" customFormat="1" ht="12.75" thickBot="1">
      <c r="A184" s="60" t="s">
        <v>115</v>
      </c>
      <c r="B184" s="240">
        <v>0</v>
      </c>
      <c r="C184" s="59"/>
      <c r="D184" s="59"/>
      <c r="E184" s="59"/>
      <c r="F184" s="59"/>
      <c r="G184" s="59"/>
      <c r="H184" s="59"/>
      <c r="I184" s="59"/>
      <c r="J184" s="59"/>
      <c r="K184" s="59"/>
      <c r="L184" s="59"/>
      <c r="M184" s="59"/>
      <c r="N184" s="257"/>
    </row>
    <row r="185" spans="1:14" s="354" customFormat="1" ht="12.75" thickBot="1">
      <c r="A185" s="60" t="s">
        <v>6</v>
      </c>
      <c r="B185" s="241">
        <v>0</v>
      </c>
      <c r="C185" s="59"/>
      <c r="D185" s="59"/>
      <c r="E185" s="59"/>
      <c r="F185" s="59"/>
      <c r="G185" s="59"/>
      <c r="H185" s="59"/>
      <c r="I185" s="59"/>
      <c r="J185" s="59"/>
      <c r="K185" s="59"/>
      <c r="L185" s="59"/>
      <c r="M185" s="59"/>
      <c r="N185" s="257"/>
    </row>
    <row r="186" spans="1:14" s="354" customFormat="1" ht="12.75" thickBot="1">
      <c r="A186" s="60" t="s">
        <v>226</v>
      </c>
      <c r="B186" s="241">
        <v>0</v>
      </c>
      <c r="C186" s="59"/>
      <c r="D186" s="59"/>
      <c r="E186" s="59"/>
      <c r="F186" s="59"/>
      <c r="G186" s="59"/>
      <c r="H186" s="59"/>
      <c r="I186" s="59"/>
      <c r="J186" s="59"/>
      <c r="K186" s="59"/>
      <c r="L186" s="59"/>
      <c r="M186" s="59"/>
      <c r="N186" s="257"/>
    </row>
    <row r="187" spans="1:14" s="354" customFormat="1" ht="13" thickBot="1">
      <c r="A187" s="258"/>
      <c r="B187" s="360">
        <v>45474</v>
      </c>
      <c r="C187" s="361">
        <f>EOMONTH(B187,0)+1</f>
        <v>45505</v>
      </c>
      <c r="D187" s="361">
        <f aca="true" t="shared" si="61" ref="D187:M187">EOMONTH(C187,0)+1</f>
        <v>45536</v>
      </c>
      <c r="E187" s="361">
        <f t="shared" si="61"/>
        <v>45566</v>
      </c>
      <c r="F187" s="361">
        <f t="shared" si="61"/>
        <v>45597</v>
      </c>
      <c r="G187" s="361">
        <f t="shared" si="61"/>
        <v>45627</v>
      </c>
      <c r="H187" s="361">
        <f t="shared" si="61"/>
        <v>45658</v>
      </c>
      <c r="I187" s="361">
        <f t="shared" si="61"/>
        <v>45689</v>
      </c>
      <c r="J187" s="361">
        <f t="shared" si="61"/>
        <v>45717</v>
      </c>
      <c r="K187" s="361">
        <f t="shared" si="61"/>
        <v>45748</v>
      </c>
      <c r="L187" s="361">
        <f t="shared" si="61"/>
        <v>45778</v>
      </c>
      <c r="M187" s="361">
        <f t="shared" si="61"/>
        <v>45809</v>
      </c>
      <c r="N187" s="257"/>
    </row>
    <row r="188" spans="1:14" s="354" customFormat="1" ht="26">
      <c r="A188" s="99" t="s">
        <v>1</v>
      </c>
      <c r="B188" s="359" t="str">
        <f>"Month - "&amp;COLUMNS($B187:B187)&amp;", 
"&amp;TEXT(B187,"mmm yyyy")</f>
        <v>Month - 1, 
Jul 2024</v>
      </c>
      <c r="C188" s="359" t="str">
        <f>"Month - "&amp;COLUMNS($B187:C187)&amp;", 
"&amp;TEXT(C187,"mmm yyyy")</f>
        <v>Month - 2, 
Aug 2024</v>
      </c>
      <c r="D188" s="359" t="str">
        <f>"Month - "&amp;COLUMNS($B187:D187)&amp;", 
"&amp;TEXT(D187,"mmm yyyy")</f>
        <v>Month - 3, 
Sep 2024</v>
      </c>
      <c r="E188" s="359" t="str">
        <f>"Month - "&amp;COLUMNS($B187:E187)&amp;", 
"&amp;TEXT(E187,"mmm yyyy")</f>
        <v>Month - 4, 
Oct 2024</v>
      </c>
      <c r="F188" s="359" t="str">
        <f>"Month - "&amp;COLUMNS($B187:F187)&amp;", 
"&amp;TEXT(F187,"mmm yyyy")</f>
        <v>Month - 5, 
Nov 2024</v>
      </c>
      <c r="G188" s="359" t="str">
        <f>"Month - "&amp;COLUMNS($B187:G187)&amp;", 
"&amp;TEXT(G187,"mmm yyyy")</f>
        <v>Month - 6, 
Dec 2024</v>
      </c>
      <c r="H188" s="359" t="str">
        <f>"Month - "&amp;COLUMNS($B187:H187)&amp;", 
"&amp;TEXT(H187,"mmm yyyy")</f>
        <v>Month - 7, 
Jan 2025</v>
      </c>
      <c r="I188" s="359" t="str">
        <f>"Month - "&amp;COLUMNS($B187:I187)&amp;", 
"&amp;TEXT(I187,"mmm yyyy")</f>
        <v>Month - 8, 
Feb 2025</v>
      </c>
      <c r="J188" s="359" t="str">
        <f>"Month - "&amp;COLUMNS($B187:J187)&amp;", 
"&amp;TEXT(J187,"mmm yyyy")</f>
        <v>Month - 9, 
Mar 2025</v>
      </c>
      <c r="K188" s="359" t="str">
        <f>"Month - "&amp;COLUMNS($B187:K187)&amp;", 
"&amp;TEXT(K187,"mmm yyyy")</f>
        <v>Month - 10, 
Apr 2025</v>
      </c>
      <c r="L188" s="359" t="str">
        <f>"Month - "&amp;COLUMNS($B187:L187)&amp;", 
"&amp;TEXT(L187,"mmm yyyy")</f>
        <v>Month - 11, 
May 2025</v>
      </c>
      <c r="M188" s="359" t="str">
        <f>"Month - "&amp;COLUMNS($B187:M187)&amp;", 
"&amp;TEXT(M187,"mmm yyyy")</f>
        <v>Month - 12, 
Jun 2025</v>
      </c>
      <c r="N188" s="61" t="s">
        <v>8</v>
      </c>
    </row>
    <row r="189" spans="1:14" s="354" customFormat="1" ht="13">
      <c r="A189" s="62" t="s">
        <v>108</v>
      </c>
      <c r="B189" s="100">
        <f aca="true" t="shared" si="62" ref="B189:M189">B156</f>
        <v>0.0014467654179763922</v>
      </c>
      <c r="C189" s="64">
        <f t="shared" si="62"/>
        <v>0.0014467654179763922</v>
      </c>
      <c r="D189" s="64">
        <f t="shared" si="62"/>
        <v>0.0014467654179763922</v>
      </c>
      <c r="E189" s="64">
        <f t="shared" si="62"/>
        <v>0.0014467654179763922</v>
      </c>
      <c r="F189" s="64">
        <f t="shared" si="62"/>
        <v>0.0014467654179763922</v>
      </c>
      <c r="G189" s="64">
        <f t="shared" si="62"/>
        <v>0.0014467654179763922</v>
      </c>
      <c r="H189" s="64">
        <f t="shared" si="62"/>
        <v>0.0014467654179763922</v>
      </c>
      <c r="I189" s="64">
        <f t="shared" si="62"/>
        <v>0.0014467654179763922</v>
      </c>
      <c r="J189" s="64">
        <f t="shared" si="62"/>
        <v>0.0014467654179763922</v>
      </c>
      <c r="K189" s="64">
        <f t="shared" si="62"/>
        <v>0.0014467654179763922</v>
      </c>
      <c r="L189" s="64">
        <f t="shared" si="62"/>
        <v>0.0014467654179763922</v>
      </c>
      <c r="M189" s="64">
        <f t="shared" si="62"/>
        <v>0.0014467654179763922</v>
      </c>
      <c r="N189" s="101">
        <f>AVERAGE(B189:M189)</f>
        <v>0.0014467654179763922</v>
      </c>
    </row>
    <row r="190" spans="1:14" s="354" customFormat="1" ht="13">
      <c r="A190" s="83" t="s">
        <v>100</v>
      </c>
      <c r="B190" s="67">
        <f>M157*(1+B189)</f>
        <v>547261.179207256</v>
      </c>
      <c r="C190" s="68">
        <f>B190*(1+C189)</f>
        <v>548052.937755934</v>
      </c>
      <c r="D190" s="68">
        <f aca="true" t="shared" si="63" ref="D190:M190">C190*(1+D189)</f>
        <v>548845.8417934997</v>
      </c>
      <c r="E190" s="68">
        <f t="shared" si="63"/>
        <v>549639.8929772066</v>
      </c>
      <c r="F190" s="68">
        <f t="shared" si="63"/>
        <v>550435.0929667063</v>
      </c>
      <c r="G190" s="68">
        <f t="shared" si="63"/>
        <v>551231.4434240512</v>
      </c>
      <c r="H190" s="68">
        <f t="shared" si="63"/>
        <v>552028.9460136982</v>
      </c>
      <c r="I190" s="68">
        <f t="shared" si="63"/>
        <v>552827.6024025128</v>
      </c>
      <c r="J190" s="68">
        <f t="shared" si="63"/>
        <v>553627.4142597716</v>
      </c>
      <c r="K190" s="68">
        <f t="shared" si="63"/>
        <v>554428.3832571664</v>
      </c>
      <c r="L190" s="68">
        <f t="shared" si="63"/>
        <v>555230.5110688074</v>
      </c>
      <c r="M190" s="68">
        <f t="shared" si="63"/>
        <v>556033.7993712272</v>
      </c>
      <c r="N190" s="70">
        <f>AVERAGE(B190:M190)</f>
        <v>551636.9203748199</v>
      </c>
    </row>
    <row r="191" spans="1:14" s="354" customFormat="1" ht="12.75" thickBot="1">
      <c r="A191" s="102" t="s">
        <v>9</v>
      </c>
      <c r="B191" s="104">
        <f>$B$180</f>
        <v>0</v>
      </c>
      <c r="C191" s="72">
        <f aca="true" t="shared" si="64" ref="C191:M191">$B$180</f>
        <v>0</v>
      </c>
      <c r="D191" s="72">
        <f t="shared" si="64"/>
        <v>0</v>
      </c>
      <c r="E191" s="72">
        <f t="shared" si="64"/>
        <v>0</v>
      </c>
      <c r="F191" s="72">
        <f t="shared" si="64"/>
        <v>0</v>
      </c>
      <c r="G191" s="72">
        <f t="shared" si="64"/>
        <v>0</v>
      </c>
      <c r="H191" s="72">
        <f t="shared" si="64"/>
        <v>0</v>
      </c>
      <c r="I191" s="72">
        <f t="shared" si="64"/>
        <v>0</v>
      </c>
      <c r="J191" s="73">
        <f t="shared" si="64"/>
        <v>0</v>
      </c>
      <c r="K191" s="104">
        <f t="shared" si="64"/>
        <v>0</v>
      </c>
      <c r="L191" s="72">
        <f t="shared" si="64"/>
        <v>0</v>
      </c>
      <c r="M191" s="73">
        <f t="shared" si="64"/>
        <v>0</v>
      </c>
      <c r="N191" s="74">
        <f>$B$81</f>
        <v>0</v>
      </c>
    </row>
    <row r="192" spans="1:14" s="354" customFormat="1" ht="14" thickBot="1" thickTop="1">
      <c r="A192" s="103" t="s">
        <v>10</v>
      </c>
      <c r="B192" s="75">
        <f aca="true" t="shared" si="65" ref="B192:M192">B190*B191</f>
        <v>0</v>
      </c>
      <c r="C192" s="76">
        <f t="shared" si="65"/>
        <v>0</v>
      </c>
      <c r="D192" s="77">
        <f t="shared" si="65"/>
        <v>0</v>
      </c>
      <c r="E192" s="76">
        <f t="shared" si="65"/>
        <v>0</v>
      </c>
      <c r="F192" s="77">
        <f t="shared" si="65"/>
        <v>0</v>
      </c>
      <c r="G192" s="76">
        <f t="shared" si="65"/>
        <v>0</v>
      </c>
      <c r="H192" s="77">
        <f t="shared" si="65"/>
        <v>0</v>
      </c>
      <c r="I192" s="76">
        <f t="shared" si="65"/>
        <v>0</v>
      </c>
      <c r="J192" s="77">
        <f t="shared" si="65"/>
        <v>0</v>
      </c>
      <c r="K192" s="76">
        <f t="shared" si="65"/>
        <v>0</v>
      </c>
      <c r="L192" s="77">
        <f t="shared" si="65"/>
        <v>0</v>
      </c>
      <c r="M192" s="76">
        <f t="shared" si="65"/>
        <v>0</v>
      </c>
      <c r="N192" s="253">
        <f>SUM(B192:M192)</f>
        <v>0</v>
      </c>
    </row>
    <row r="193" spans="1:14" ht="15.5">
      <c r="A193" s="259"/>
      <c r="B193" s="97"/>
      <c r="C193" s="97"/>
      <c r="D193" s="97"/>
      <c r="E193" s="97"/>
      <c r="F193" s="97"/>
      <c r="G193" s="125"/>
      <c r="H193" s="97"/>
      <c r="I193" s="125"/>
      <c r="J193" s="126"/>
      <c r="K193" s="127"/>
      <c r="L193" s="128"/>
      <c r="M193" s="58"/>
      <c r="N193" s="260"/>
    </row>
    <row r="194" spans="1:14" s="354" customFormat="1" ht="13">
      <c r="A194" s="78" t="s">
        <v>119</v>
      </c>
      <c r="B194" s="79"/>
      <c r="C194" s="79"/>
      <c r="D194" s="79"/>
      <c r="E194" s="79"/>
      <c r="F194" s="79"/>
      <c r="G194" s="79"/>
      <c r="H194" s="79"/>
      <c r="I194" s="79"/>
      <c r="J194" s="79"/>
      <c r="K194" s="79"/>
      <c r="L194" s="79"/>
      <c r="M194" s="79"/>
      <c r="N194" s="260"/>
    </row>
    <row r="195" spans="1:14" s="354" customFormat="1" ht="12.75" thickBot="1">
      <c r="A195" s="80"/>
      <c r="B195" s="77"/>
      <c r="C195" s="77"/>
      <c r="D195" s="77"/>
      <c r="E195" s="77"/>
      <c r="F195" s="77"/>
      <c r="G195" s="77"/>
      <c r="H195" s="77"/>
      <c r="I195" s="77"/>
      <c r="J195" s="77"/>
      <c r="K195" s="77"/>
      <c r="L195" s="77"/>
      <c r="M195" s="77"/>
      <c r="N195" s="261"/>
    </row>
    <row r="196" spans="1:14" s="354" customFormat="1" ht="27" customHeight="1">
      <c r="A196" s="99" t="s">
        <v>1</v>
      </c>
      <c r="B196" s="359" t="str">
        <f>"Month - "&amp;COLUMNS($B195:B195)&amp;", 
"&amp;TEXT(B187,"mmm yyyy")</f>
        <v>Month - 1, 
Jul 2024</v>
      </c>
      <c r="C196" s="359" t="str">
        <f>"Month - "&amp;COLUMNS($B195:C195)&amp;", 
"&amp;TEXT(C187,"mmm yyyy")</f>
        <v>Month - 2, 
Aug 2024</v>
      </c>
      <c r="D196" s="359" t="str">
        <f>"Month - "&amp;COLUMNS($B195:D195)&amp;", 
"&amp;TEXT(D187,"mmm yyyy")</f>
        <v>Month - 3, 
Sep 2024</v>
      </c>
      <c r="E196" s="359" t="str">
        <f>"Month - "&amp;COLUMNS($B195:E195)&amp;", 
"&amp;TEXT(E187,"mmm yyyy")</f>
        <v>Month - 4, 
Oct 2024</v>
      </c>
      <c r="F196" s="359" t="str">
        <f>"Month - "&amp;COLUMNS($B195:F195)&amp;", 
"&amp;TEXT(F187,"mmm yyyy")</f>
        <v>Month - 5, 
Nov 2024</v>
      </c>
      <c r="G196" s="359" t="str">
        <f>"Month - "&amp;COLUMNS($B195:G195)&amp;", 
"&amp;TEXT(G187,"mmm yyyy")</f>
        <v>Month - 6, 
Dec 2024</v>
      </c>
      <c r="H196" s="359" t="str">
        <f>"Month - "&amp;COLUMNS($B195:H195)&amp;", 
"&amp;TEXT(H187,"mmm yyyy")</f>
        <v>Month - 7, 
Jan 2025</v>
      </c>
      <c r="I196" s="359" t="str">
        <f>"Month - "&amp;COLUMNS($B195:I195)&amp;", 
"&amp;TEXT(I187,"mmm yyyy")</f>
        <v>Month - 8, 
Feb 2025</v>
      </c>
      <c r="J196" s="359" t="str">
        <f>"Month - "&amp;COLUMNS($B195:J195)&amp;", 
"&amp;TEXT(J187,"mmm yyyy")</f>
        <v>Month - 9, 
Mar 2025</v>
      </c>
      <c r="K196" s="359" t="str">
        <f>"Month - "&amp;COLUMNS($B195:K195)&amp;", 
"&amp;TEXT(K187,"mmm yyyy")</f>
        <v>Month - 10, 
Apr 2025</v>
      </c>
      <c r="L196" s="359" t="str">
        <f>"Month - "&amp;COLUMNS($B195:L195)&amp;", 
"&amp;TEXT(L187,"mmm yyyy")</f>
        <v>Month - 11, 
May 2025</v>
      </c>
      <c r="M196" s="359" t="str">
        <f>"Month - "&amp;COLUMNS($B195:M195)&amp;", 
"&amp;TEXT(M187,"mmm yyyy")</f>
        <v>Month - 12, 
Jun 2025</v>
      </c>
      <c r="N196" s="61" t="s">
        <v>11</v>
      </c>
    </row>
    <row r="197" spans="1:14" s="354" customFormat="1" ht="14" customHeight="1">
      <c r="A197" s="90" t="s">
        <v>110</v>
      </c>
      <c r="B197" s="356"/>
      <c r="C197" s="357"/>
      <c r="D197" s="357"/>
      <c r="E197" s="357"/>
      <c r="F197" s="357"/>
      <c r="G197" s="357"/>
      <c r="H197" s="357"/>
      <c r="I197" s="357"/>
      <c r="J197" s="358"/>
      <c r="K197" s="357"/>
      <c r="L197" s="357"/>
      <c r="M197" s="357"/>
      <c r="N197" s="96" t="str">
        <f>_xlfn.IFERROR(AVERAGE(B197:M197),"")</f>
        <v/>
      </c>
    </row>
    <row r="198" spans="1:14" s="354" customFormat="1" ht="12.75" thickBot="1">
      <c r="A198" s="263" t="s">
        <v>101</v>
      </c>
      <c r="B198" s="264">
        <f>B190*B$197</f>
        <v>0</v>
      </c>
      <c r="C198" s="265">
        <f aca="true" t="shared" si="66" ref="C198:M198">C190*C$197</f>
        <v>0</v>
      </c>
      <c r="D198" s="265">
        <f t="shared" si="66"/>
        <v>0</v>
      </c>
      <c r="E198" s="265">
        <f t="shared" si="66"/>
        <v>0</v>
      </c>
      <c r="F198" s="265">
        <f t="shared" si="66"/>
        <v>0</v>
      </c>
      <c r="G198" s="265">
        <f t="shared" si="66"/>
        <v>0</v>
      </c>
      <c r="H198" s="265">
        <f t="shared" si="66"/>
        <v>0</v>
      </c>
      <c r="I198" s="265">
        <f t="shared" si="66"/>
        <v>0</v>
      </c>
      <c r="J198" s="265">
        <f t="shared" si="66"/>
        <v>0</v>
      </c>
      <c r="K198" s="265">
        <f t="shared" si="66"/>
        <v>0</v>
      </c>
      <c r="L198" s="265">
        <f t="shared" si="66"/>
        <v>0</v>
      </c>
      <c r="M198" s="265">
        <f t="shared" si="66"/>
        <v>0</v>
      </c>
      <c r="N198" s="266">
        <f>AVERAGE(B198:M198)</f>
        <v>0</v>
      </c>
    </row>
    <row r="199" spans="1:14" s="354" customFormat="1" ht="13">
      <c r="A199" s="82" t="s">
        <v>109</v>
      </c>
      <c r="B199" s="355"/>
      <c r="C199" s="355"/>
      <c r="D199" s="355"/>
      <c r="E199" s="355"/>
      <c r="F199" s="355"/>
      <c r="G199" s="355"/>
      <c r="H199" s="355"/>
      <c r="I199" s="355"/>
      <c r="J199" s="355"/>
      <c r="K199" s="355"/>
      <c r="L199" s="355"/>
      <c r="M199" s="355"/>
      <c r="N199" s="130">
        <f>SUM(B199:M199)</f>
        <v>0</v>
      </c>
    </row>
    <row r="200" spans="1:14" s="354" customFormat="1" ht="13">
      <c r="A200" s="84" t="s">
        <v>102</v>
      </c>
      <c r="B200" s="234"/>
      <c r="C200" s="235"/>
      <c r="D200" s="236"/>
      <c r="E200" s="235"/>
      <c r="F200" s="236"/>
      <c r="G200" s="235"/>
      <c r="H200" s="236"/>
      <c r="I200" s="235"/>
      <c r="J200" s="236"/>
      <c r="K200" s="235"/>
      <c r="L200" s="236"/>
      <c r="M200" s="235"/>
      <c r="N200" s="130">
        <f>SUM(B200:M200)</f>
        <v>0</v>
      </c>
    </row>
    <row r="201" spans="1:14" s="354" customFormat="1" ht="13">
      <c r="A201" s="222" t="s">
        <v>103</v>
      </c>
      <c r="B201" s="234"/>
      <c r="C201" s="235"/>
      <c r="D201" s="236"/>
      <c r="E201" s="235"/>
      <c r="F201" s="236"/>
      <c r="G201" s="235"/>
      <c r="H201" s="236"/>
      <c r="I201" s="235"/>
      <c r="J201" s="236"/>
      <c r="K201" s="235"/>
      <c r="L201" s="236"/>
      <c r="M201" s="235"/>
      <c r="N201" s="130">
        <f>SUM(B201:M201)</f>
        <v>0</v>
      </c>
    </row>
    <row r="202" spans="1:14" s="354" customFormat="1" ht="12.75" thickBot="1">
      <c r="A202" s="85" t="s">
        <v>227</v>
      </c>
      <c r="B202" s="237"/>
      <c r="C202" s="238"/>
      <c r="D202" s="239"/>
      <c r="E202" s="238"/>
      <c r="F202" s="239"/>
      <c r="G202" s="238"/>
      <c r="H202" s="239"/>
      <c r="I202" s="238"/>
      <c r="J202" s="239"/>
      <c r="K202" s="238"/>
      <c r="L202" s="239"/>
      <c r="M202" s="238"/>
      <c r="N202" s="130">
        <f>SUM(B202:M202)</f>
        <v>0</v>
      </c>
    </row>
    <row r="203" spans="1:14" s="354" customFormat="1" ht="12.75" thickTop="1">
      <c r="A203" s="81" t="s">
        <v>104</v>
      </c>
      <c r="B203" s="86">
        <f aca="true" t="shared" si="67" ref="B203:N203">SUM(B199:B202)</f>
        <v>0</v>
      </c>
      <c r="C203" s="87">
        <f t="shared" si="67"/>
        <v>0</v>
      </c>
      <c r="D203" s="88">
        <f t="shared" si="67"/>
        <v>0</v>
      </c>
      <c r="E203" s="87">
        <f t="shared" si="67"/>
        <v>0</v>
      </c>
      <c r="F203" s="88">
        <f t="shared" si="67"/>
        <v>0</v>
      </c>
      <c r="G203" s="87">
        <f t="shared" si="67"/>
        <v>0</v>
      </c>
      <c r="H203" s="88">
        <f t="shared" si="67"/>
        <v>0</v>
      </c>
      <c r="I203" s="87">
        <f t="shared" si="67"/>
        <v>0</v>
      </c>
      <c r="J203" s="88">
        <f t="shared" si="67"/>
        <v>0</v>
      </c>
      <c r="K203" s="87">
        <f t="shared" si="67"/>
        <v>0</v>
      </c>
      <c r="L203" s="88">
        <f t="shared" si="67"/>
        <v>0</v>
      </c>
      <c r="M203" s="87">
        <f t="shared" si="67"/>
        <v>0</v>
      </c>
      <c r="N203" s="89">
        <f t="shared" si="67"/>
        <v>0</v>
      </c>
    </row>
    <row r="204" spans="1:14" ht="12.75">
      <c r="A204" s="90" t="s">
        <v>12</v>
      </c>
      <c r="B204" s="91" t="str">
        <f>IF(B198=0,"",B203/B198)</f>
        <v/>
      </c>
      <c r="C204" s="92" t="str">
        <f aca="true" t="shared" si="68" ref="C204:N204">IF(C198=0,"",C203/C198)</f>
        <v/>
      </c>
      <c r="D204" s="93" t="str">
        <f t="shared" si="68"/>
        <v/>
      </c>
      <c r="E204" s="92" t="str">
        <f t="shared" si="68"/>
        <v/>
      </c>
      <c r="F204" s="93" t="str">
        <f t="shared" si="68"/>
        <v/>
      </c>
      <c r="G204" s="92" t="str">
        <f t="shared" si="68"/>
        <v/>
      </c>
      <c r="H204" s="93" t="str">
        <f t="shared" si="68"/>
        <v/>
      </c>
      <c r="I204" s="92" t="str">
        <f t="shared" si="68"/>
        <v/>
      </c>
      <c r="J204" s="93" t="str">
        <f t="shared" si="68"/>
        <v/>
      </c>
      <c r="K204" s="92" t="str">
        <f t="shared" si="68"/>
        <v/>
      </c>
      <c r="L204" s="93" t="str">
        <f t="shared" si="68"/>
        <v/>
      </c>
      <c r="M204" s="92" t="str">
        <f t="shared" si="68"/>
        <v/>
      </c>
      <c r="N204" s="94" t="str">
        <f t="shared" si="68"/>
        <v/>
      </c>
    </row>
    <row r="205" spans="1:14" ht="12.75">
      <c r="A205" s="62" t="s">
        <v>112</v>
      </c>
      <c r="B205" s="63" t="str">
        <f>IF(B$203=0,"",B199/B$203)</f>
        <v/>
      </c>
      <c r="C205" s="64" t="str">
        <f aca="true" t="shared" si="69" ref="C205:N205">IF(C$203=0,"",C199/C$203)</f>
        <v/>
      </c>
      <c r="D205" s="65" t="str">
        <f t="shared" si="69"/>
        <v/>
      </c>
      <c r="E205" s="64" t="str">
        <f t="shared" si="69"/>
        <v/>
      </c>
      <c r="F205" s="65" t="str">
        <f t="shared" si="69"/>
        <v/>
      </c>
      <c r="G205" s="64" t="str">
        <f t="shared" si="69"/>
        <v/>
      </c>
      <c r="H205" s="65" t="str">
        <f t="shared" si="69"/>
        <v/>
      </c>
      <c r="I205" s="64" t="str">
        <f t="shared" si="69"/>
        <v/>
      </c>
      <c r="J205" s="65" t="str">
        <f t="shared" si="69"/>
        <v/>
      </c>
      <c r="K205" s="64" t="str">
        <f t="shared" si="69"/>
        <v/>
      </c>
      <c r="L205" s="65" t="str">
        <f t="shared" si="69"/>
        <v/>
      </c>
      <c r="M205" s="64" t="str">
        <f t="shared" si="69"/>
        <v/>
      </c>
      <c r="N205" s="66" t="str">
        <f t="shared" si="69"/>
        <v/>
      </c>
    </row>
    <row r="206" spans="1:14" ht="12.75">
      <c r="A206" s="84" t="s">
        <v>105</v>
      </c>
      <c r="B206" s="63" t="str">
        <f aca="true" t="shared" si="70" ref="B206:N208">IF(B$203=0,"",B200/B$203)</f>
        <v/>
      </c>
      <c r="C206" s="64" t="str">
        <f t="shared" si="70"/>
        <v/>
      </c>
      <c r="D206" s="65" t="str">
        <f t="shared" si="70"/>
        <v/>
      </c>
      <c r="E206" s="64" t="str">
        <f t="shared" si="70"/>
        <v/>
      </c>
      <c r="F206" s="65" t="str">
        <f t="shared" si="70"/>
        <v/>
      </c>
      <c r="G206" s="64" t="str">
        <f t="shared" si="70"/>
        <v/>
      </c>
      <c r="H206" s="65" t="str">
        <f t="shared" si="70"/>
        <v/>
      </c>
      <c r="I206" s="64" t="str">
        <f t="shared" si="70"/>
        <v/>
      </c>
      <c r="J206" s="65" t="str">
        <f t="shared" si="70"/>
        <v/>
      </c>
      <c r="K206" s="64" t="str">
        <f t="shared" si="70"/>
        <v/>
      </c>
      <c r="L206" s="65" t="str">
        <f t="shared" si="70"/>
        <v/>
      </c>
      <c r="M206" s="64" t="str">
        <f t="shared" si="70"/>
        <v/>
      </c>
      <c r="N206" s="66" t="str">
        <f t="shared" si="70"/>
        <v/>
      </c>
    </row>
    <row r="207" spans="1:14" ht="12.75">
      <c r="A207" s="222" t="s">
        <v>106</v>
      </c>
      <c r="B207" s="223" t="str">
        <f t="shared" si="70"/>
        <v/>
      </c>
      <c r="C207" s="224" t="str">
        <f t="shared" si="70"/>
        <v/>
      </c>
      <c r="D207" s="225" t="str">
        <f t="shared" si="70"/>
        <v/>
      </c>
      <c r="E207" s="224" t="str">
        <f t="shared" si="70"/>
        <v/>
      </c>
      <c r="F207" s="225" t="str">
        <f t="shared" si="70"/>
        <v/>
      </c>
      <c r="G207" s="224" t="str">
        <f t="shared" si="70"/>
        <v/>
      </c>
      <c r="H207" s="225" t="str">
        <f t="shared" si="70"/>
        <v/>
      </c>
      <c r="I207" s="224" t="str">
        <f t="shared" si="70"/>
        <v/>
      </c>
      <c r="J207" s="225" t="str">
        <f t="shared" si="70"/>
        <v/>
      </c>
      <c r="K207" s="224" t="str">
        <f t="shared" si="70"/>
        <v/>
      </c>
      <c r="L207" s="225" t="str">
        <f t="shared" si="70"/>
        <v/>
      </c>
      <c r="M207" s="224" t="str">
        <f t="shared" si="70"/>
        <v/>
      </c>
      <c r="N207" s="226" t="str">
        <f t="shared" si="70"/>
        <v/>
      </c>
    </row>
    <row r="208" spans="1:14" ht="14" thickBot="1">
      <c r="A208" s="85" t="s">
        <v>243</v>
      </c>
      <c r="B208" s="267" t="str">
        <f t="shared" si="70"/>
        <v/>
      </c>
      <c r="C208" s="268" t="str">
        <f t="shared" si="70"/>
        <v/>
      </c>
      <c r="D208" s="269" t="str">
        <f t="shared" si="70"/>
        <v/>
      </c>
      <c r="E208" s="268" t="str">
        <f t="shared" si="70"/>
        <v/>
      </c>
      <c r="F208" s="269" t="str">
        <f t="shared" si="70"/>
        <v/>
      </c>
      <c r="G208" s="268" t="str">
        <f t="shared" si="70"/>
        <v/>
      </c>
      <c r="H208" s="269" t="str">
        <f t="shared" si="70"/>
        <v/>
      </c>
      <c r="I208" s="268" t="str">
        <f t="shared" si="70"/>
        <v/>
      </c>
      <c r="J208" s="269" t="str">
        <f t="shared" si="70"/>
        <v/>
      </c>
      <c r="K208" s="268" t="str">
        <f t="shared" si="70"/>
        <v/>
      </c>
      <c r="L208" s="269" t="str">
        <f t="shared" si="70"/>
        <v/>
      </c>
      <c r="M208" s="268" t="str">
        <f t="shared" si="70"/>
        <v/>
      </c>
      <c r="N208" s="270" t="str">
        <f t="shared" si="70"/>
        <v/>
      </c>
    </row>
    <row r="209" spans="1:14" ht="14.5" thickBot="1" thickTop="1">
      <c r="A209" s="230" t="s">
        <v>228</v>
      </c>
      <c r="B209" s="231">
        <f>SUMPRODUCT(B199:B202,B183:B186)</f>
        <v>0</v>
      </c>
      <c r="C209" s="232">
        <f>SUMPRODUCT(C199:C202,B183:B186)</f>
        <v>0</v>
      </c>
      <c r="D209" s="232">
        <f>SUMPRODUCT(D199:D202,B183:B186)</f>
        <v>0</v>
      </c>
      <c r="E209" s="232">
        <f>SUMPRODUCT(E199:E202,B183:B186)</f>
        <v>0</v>
      </c>
      <c r="F209" s="232">
        <f>SUMPRODUCT(F199:F202,B183:B186)</f>
        <v>0</v>
      </c>
      <c r="G209" s="232">
        <f>SUMPRODUCT(G199:G202,B183:B186)</f>
        <v>0</v>
      </c>
      <c r="H209" s="232">
        <f>SUMPRODUCT(H199:H202,B183:B186)</f>
        <v>0</v>
      </c>
      <c r="I209" s="232">
        <f>SUMPRODUCT(I199:I202,B183:B186)</f>
        <v>0</v>
      </c>
      <c r="J209" s="232">
        <f>SUMPRODUCT(J199:J202,B183:B186)</f>
        <v>0</v>
      </c>
      <c r="K209" s="232">
        <f>SUMPRODUCT(K199:K202,B183:B186)</f>
        <v>0</v>
      </c>
      <c r="L209" s="232">
        <f>SUMPRODUCT(L199:L202,B183:B186)</f>
        <v>0</v>
      </c>
      <c r="M209" s="232">
        <f>SUMPRODUCT(M199:M202,B183:B186)</f>
        <v>0</v>
      </c>
      <c r="N209" s="233">
        <f>SUM(B209:M209)</f>
        <v>0</v>
      </c>
    </row>
  </sheetData>
  <sheetProtection algorithmName="SHA-512" hashValue="cm69iU7vnUwJ/CLM/rZvsl8mcgi9+e5uxqW8PK7eJQQZO8WBqyD8kcRMKBsP5Dp/a0MMTRwtu/fWxR5Zc1vGEA==" saltValue="2LQEbVessmXVLXD2hVTsCg==" spinCount="100000" sheet="1" objects="1" scenarios="1"/>
  <mergeCells count="6">
    <mergeCell ref="A7:B7"/>
    <mergeCell ref="A8:B8"/>
    <mergeCell ref="A9:B9"/>
    <mergeCell ref="A1:D1"/>
    <mergeCell ref="A2:D2"/>
    <mergeCell ref="A3:D3"/>
  </mergeCells>
  <printOptions/>
  <pageMargins left="0" right="0" top="0.36" bottom="0.45" header="0.21" footer="0.2"/>
  <pageSetup fitToHeight="7" fitToWidth="1" horizontalDpi="1200" verticalDpi="1200" orientation="landscape" paperSize="5" scale="69" r:id="rId1"/>
  <headerFooter alignWithMargins="0">
    <oddFooter>&amp;L&amp;F&amp;RPage &amp;P of &amp;N</oddFooter>
  </headerFooter>
  <rowBreaks count="6" manualBreakCount="6">
    <brk id="44" max="16383" man="1"/>
    <brk id="76" max="16383" man="1"/>
    <brk id="109" max="16383" man="1"/>
    <brk id="143" max="16383" man="1"/>
    <brk id="176" max="16383" man="1"/>
    <brk id="20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5C4A6-DBA2-4A59-9537-FEDC1A10944D}">
  <sheetPr>
    <tabColor rgb="FFFFC000"/>
    <pageSetUpPr fitToPage="1"/>
  </sheetPr>
  <dimension ref="A1:X194"/>
  <sheetViews>
    <sheetView showGridLines="0" zoomScale="80" zoomScaleNormal="80" workbookViewId="0" topLeftCell="A1">
      <selection activeCell="A1" sqref="A1:M1"/>
    </sheetView>
  </sheetViews>
  <sheetFormatPr defaultColWidth="9.140625" defaultRowHeight="12.75"/>
  <cols>
    <col min="1" max="1" width="46.140625" style="113" customWidth="1"/>
    <col min="2" max="2" width="1.7109375" style="113" customWidth="1"/>
    <col min="3" max="3" width="15.7109375" style="343" customWidth="1"/>
    <col min="4" max="4" width="1.7109375" style="113" customWidth="1"/>
    <col min="5" max="5" width="15.7109375" style="343" customWidth="1"/>
    <col min="6" max="6" width="1.7109375" style="113" customWidth="1"/>
    <col min="7" max="7" width="15.7109375" style="343" customWidth="1"/>
    <col min="8" max="8" width="1.7109375" style="113" customWidth="1"/>
    <col min="9" max="9" width="15.7109375" style="343" customWidth="1"/>
    <col min="10" max="10" width="1.7109375" style="113" customWidth="1"/>
    <col min="11" max="11" width="15.7109375" style="113" customWidth="1"/>
    <col min="12" max="12" width="1.7109375" style="113" customWidth="1"/>
    <col min="13" max="13" width="15.7109375" style="344" customWidth="1"/>
    <col min="14" max="14" width="8.8515625" style="332" customWidth="1"/>
    <col min="15" max="15" width="14.421875" style="345" customWidth="1"/>
    <col min="16" max="16" width="8.7109375" style="113" customWidth="1"/>
    <col min="17" max="17" width="12.421875" style="113" bestFit="1" customWidth="1"/>
    <col min="18" max="18" width="18.00390625" style="113" bestFit="1" customWidth="1"/>
    <col min="19" max="16384" width="8.7109375" style="113" customWidth="1"/>
  </cols>
  <sheetData>
    <row r="1" spans="1:15" ht="21.75" customHeight="1">
      <c r="A1" s="391" t="s">
        <v>336</v>
      </c>
      <c r="B1" s="392"/>
      <c r="C1" s="392"/>
      <c r="D1" s="392"/>
      <c r="E1" s="392"/>
      <c r="F1" s="392"/>
      <c r="G1" s="392"/>
      <c r="H1" s="392"/>
      <c r="I1" s="392"/>
      <c r="J1" s="392"/>
      <c r="K1" s="392"/>
      <c r="L1" s="392"/>
      <c r="M1" s="392"/>
      <c r="O1" s="113"/>
    </row>
    <row r="2" spans="1:24" s="334" customFormat="1" ht="14">
      <c r="A2" s="131" t="str">
        <f>"CONTRACTOR: "&amp;'Contractor Info &amp; Instructions'!$B$3</f>
        <v xml:space="preserve">CONTRACTOR: </v>
      </c>
      <c r="B2" s="393"/>
      <c r="C2" s="393"/>
      <c r="D2" s="393"/>
      <c r="E2" s="393"/>
      <c r="F2" s="393"/>
      <c r="G2" s="393"/>
      <c r="H2" s="132"/>
      <c r="I2" s="133"/>
      <c r="J2" s="133"/>
      <c r="K2" s="133"/>
      <c r="L2" s="133"/>
      <c r="M2" s="133"/>
      <c r="N2" s="333"/>
      <c r="O2" s="113"/>
      <c r="P2" s="113"/>
      <c r="Q2" s="113"/>
      <c r="R2" s="113"/>
      <c r="S2" s="113"/>
      <c r="T2" s="113"/>
      <c r="U2" s="113"/>
      <c r="V2" s="113"/>
      <c r="W2" s="113"/>
      <c r="X2" s="113"/>
    </row>
    <row r="3" spans="2:24" s="334" customFormat="1" ht="14">
      <c r="B3" s="394" t="s">
        <v>353</v>
      </c>
      <c r="C3" s="392"/>
      <c r="D3" s="392"/>
      <c r="E3" s="392"/>
      <c r="F3" s="392"/>
      <c r="G3" s="392"/>
      <c r="H3" s="392"/>
      <c r="I3" s="392"/>
      <c r="J3" s="392"/>
      <c r="K3" s="392"/>
      <c r="L3" s="392"/>
      <c r="M3" s="392"/>
      <c r="N3" s="335"/>
      <c r="O3" s="113"/>
      <c r="P3" s="113"/>
      <c r="Q3" s="113"/>
      <c r="R3" s="113"/>
      <c r="S3" s="113"/>
      <c r="T3" s="113"/>
      <c r="U3" s="113"/>
      <c r="V3" s="113"/>
      <c r="W3" s="113"/>
      <c r="X3" s="113"/>
    </row>
    <row r="4" spans="1:15" ht="12.75">
      <c r="A4" s="134"/>
      <c r="B4" s="136"/>
      <c r="C4" s="137"/>
      <c r="D4" s="136"/>
      <c r="E4" s="137"/>
      <c r="F4" s="134"/>
      <c r="G4" s="138"/>
      <c r="H4" s="136"/>
      <c r="I4" s="137"/>
      <c r="J4" s="134"/>
      <c r="K4" s="134"/>
      <c r="L4" s="134"/>
      <c r="M4" s="139"/>
      <c r="O4" s="113"/>
    </row>
    <row r="5" spans="1:15" ht="12.75" customHeight="1">
      <c r="A5" s="140" t="s">
        <v>18</v>
      </c>
      <c r="B5" s="136"/>
      <c r="C5" s="139" t="s">
        <v>19</v>
      </c>
      <c r="D5" s="141"/>
      <c r="E5" s="139" t="s">
        <v>19</v>
      </c>
      <c r="F5" s="141"/>
      <c r="G5" s="139" t="s">
        <v>19</v>
      </c>
      <c r="H5" s="141"/>
      <c r="I5" s="139" t="s">
        <v>20</v>
      </c>
      <c r="J5" s="134"/>
      <c r="K5" s="139" t="s">
        <v>20</v>
      </c>
      <c r="L5" s="134"/>
      <c r="M5" s="139"/>
      <c r="O5" s="113"/>
    </row>
    <row r="6" spans="1:15" ht="13.5" customHeight="1">
      <c r="A6" s="142"/>
      <c r="B6" s="143"/>
      <c r="C6" s="141" t="s">
        <v>15</v>
      </c>
      <c r="D6" s="144"/>
      <c r="E6" s="141" t="s">
        <v>16</v>
      </c>
      <c r="F6" s="144"/>
      <c r="G6" s="141" t="s">
        <v>17</v>
      </c>
      <c r="H6" s="144"/>
      <c r="I6" s="141" t="s">
        <v>15</v>
      </c>
      <c r="J6" s="142"/>
      <c r="K6" s="141" t="s">
        <v>16</v>
      </c>
      <c r="L6" s="142"/>
      <c r="M6" s="145" t="s">
        <v>21</v>
      </c>
      <c r="O6" s="113"/>
    </row>
    <row r="7" spans="1:15" ht="13.5" customHeight="1">
      <c r="A7" s="146" t="s">
        <v>22</v>
      </c>
      <c r="B7" s="147"/>
      <c r="C7" s="148"/>
      <c r="D7" s="149"/>
      <c r="E7" s="148"/>
      <c r="F7" s="150"/>
      <c r="G7" s="148"/>
      <c r="H7" s="149"/>
      <c r="I7" s="148"/>
      <c r="J7" s="150"/>
      <c r="K7" s="150"/>
      <c r="L7" s="150"/>
      <c r="M7" s="148"/>
      <c r="O7" s="113"/>
    </row>
    <row r="8" spans="1:15" ht="18.75" customHeight="1">
      <c r="A8" s="151" t="s">
        <v>223</v>
      </c>
      <c r="B8" s="152"/>
      <c r="C8" s="153"/>
      <c r="D8" s="152"/>
      <c r="E8" s="153"/>
      <c r="F8" s="152"/>
      <c r="G8" s="153"/>
      <c r="H8" s="152"/>
      <c r="I8" s="153"/>
      <c r="J8" s="152"/>
      <c r="K8" s="152"/>
      <c r="L8" s="152"/>
      <c r="M8" s="154"/>
      <c r="O8" s="113"/>
    </row>
    <row r="9" spans="1:15" ht="12.75">
      <c r="A9" s="155" t="s">
        <v>213</v>
      </c>
      <c r="B9" s="152"/>
      <c r="C9" s="153"/>
      <c r="D9" s="152"/>
      <c r="E9" s="153"/>
      <c r="F9" s="152"/>
      <c r="G9" s="153"/>
      <c r="H9" s="152"/>
      <c r="I9" s="153"/>
      <c r="J9" s="152"/>
      <c r="K9" s="152"/>
      <c r="L9" s="152"/>
      <c r="M9" s="154"/>
      <c r="O9" s="113"/>
    </row>
    <row r="10" spans="1:15" ht="12.75">
      <c r="A10" s="274" t="s">
        <v>212</v>
      </c>
      <c r="B10" s="152"/>
      <c r="C10" s="248">
        <v>0</v>
      </c>
      <c r="D10" s="157"/>
      <c r="E10" s="248">
        <v>0</v>
      </c>
      <c r="F10" s="157"/>
      <c r="G10" s="248">
        <v>0</v>
      </c>
      <c r="H10" s="158"/>
      <c r="I10" s="248">
        <v>0</v>
      </c>
      <c r="J10" s="159"/>
      <c r="K10" s="248">
        <v>0</v>
      </c>
      <c r="L10" s="152"/>
      <c r="M10" s="160">
        <f>SUM(C10:K10)</f>
        <v>0</v>
      </c>
      <c r="O10" s="113"/>
    </row>
    <row r="11" spans="1:15" ht="12.75">
      <c r="A11" s="274" t="s">
        <v>24</v>
      </c>
      <c r="B11" s="152"/>
      <c r="C11" s="249">
        <v>0</v>
      </c>
      <c r="D11" s="161"/>
      <c r="E11" s="249">
        <v>0</v>
      </c>
      <c r="F11" s="161"/>
      <c r="G11" s="249">
        <v>0</v>
      </c>
      <c r="H11" s="161"/>
      <c r="I11" s="249">
        <v>0</v>
      </c>
      <c r="J11" s="161"/>
      <c r="K11" s="249">
        <v>0</v>
      </c>
      <c r="L11" s="159"/>
      <c r="M11" s="160">
        <f>SUM(C11:K11)</f>
        <v>0</v>
      </c>
      <c r="O11" s="113"/>
    </row>
    <row r="12" spans="1:15" ht="12.75">
      <c r="A12" s="274" t="s">
        <v>25</v>
      </c>
      <c r="B12" s="152"/>
      <c r="C12" s="249">
        <v>0</v>
      </c>
      <c r="D12" s="161"/>
      <c r="E12" s="249">
        <v>0</v>
      </c>
      <c r="F12" s="161"/>
      <c r="G12" s="249">
        <v>0</v>
      </c>
      <c r="H12" s="161"/>
      <c r="I12" s="249">
        <v>0</v>
      </c>
      <c r="J12" s="161"/>
      <c r="K12" s="249">
        <v>0</v>
      </c>
      <c r="L12" s="161"/>
      <c r="M12" s="160">
        <f>SUM(C12:K12)</f>
        <v>0</v>
      </c>
      <c r="O12" s="113"/>
    </row>
    <row r="13" spans="1:15" ht="12.75">
      <c r="A13" s="274" t="s">
        <v>26</v>
      </c>
      <c r="B13" s="152"/>
      <c r="C13" s="249">
        <v>0</v>
      </c>
      <c r="D13" s="161"/>
      <c r="E13" s="249">
        <v>0</v>
      </c>
      <c r="F13" s="161"/>
      <c r="G13" s="249">
        <v>0</v>
      </c>
      <c r="H13" s="161"/>
      <c r="I13" s="249">
        <v>0</v>
      </c>
      <c r="J13" s="161"/>
      <c r="K13" s="249">
        <v>0</v>
      </c>
      <c r="L13" s="161"/>
      <c r="M13" s="160">
        <f>SUM(C13:K13)</f>
        <v>0</v>
      </c>
      <c r="O13" s="113"/>
    </row>
    <row r="14" spans="1:24" s="131" customFormat="1" ht="12.75">
      <c r="A14" s="271" t="s">
        <v>214</v>
      </c>
      <c r="B14" s="162"/>
      <c r="C14" s="160">
        <f>SUM(C10:C13)</f>
        <v>0</v>
      </c>
      <c r="D14" s="108"/>
      <c r="E14" s="160">
        <f>SUM(E10:E13)</f>
        <v>0</v>
      </c>
      <c r="F14" s="108"/>
      <c r="G14" s="160">
        <f>SUM(G10:G13)</f>
        <v>0</v>
      </c>
      <c r="H14" s="108"/>
      <c r="I14" s="160">
        <f>SUM(I10:I13)</f>
        <v>0</v>
      </c>
      <c r="J14" s="108"/>
      <c r="K14" s="160">
        <f>SUM(K10:K13)</f>
        <v>0</v>
      </c>
      <c r="L14" s="108"/>
      <c r="M14" s="160">
        <f>SUM(M10:M13)</f>
        <v>0</v>
      </c>
      <c r="N14" s="336"/>
      <c r="O14" s="113"/>
      <c r="P14" s="113"/>
      <c r="Q14" s="113"/>
      <c r="R14" s="113"/>
      <c r="S14" s="113"/>
      <c r="T14" s="113"/>
      <c r="U14" s="113"/>
      <c r="V14" s="113"/>
      <c r="W14" s="113"/>
      <c r="X14" s="113"/>
    </row>
    <row r="15" spans="1:15" ht="12.75">
      <c r="A15" s="281"/>
      <c r="B15" s="152"/>
      <c r="C15" s="161"/>
      <c r="D15" s="161"/>
      <c r="E15" s="161"/>
      <c r="F15" s="161"/>
      <c r="G15" s="161"/>
      <c r="H15" s="161"/>
      <c r="I15" s="161"/>
      <c r="J15" s="161"/>
      <c r="K15" s="161"/>
      <c r="L15" s="161"/>
      <c r="M15" s="108"/>
      <c r="O15" s="113"/>
    </row>
    <row r="16" spans="1:15" ht="12.75">
      <c r="A16" s="271" t="s">
        <v>215</v>
      </c>
      <c r="B16" s="152"/>
      <c r="C16" s="161"/>
      <c r="D16" s="161"/>
      <c r="E16" s="161"/>
      <c r="F16" s="161"/>
      <c r="G16" s="161"/>
      <c r="H16" s="161"/>
      <c r="I16" s="161"/>
      <c r="J16" s="161"/>
      <c r="K16" s="161"/>
      <c r="L16" s="161"/>
      <c r="M16" s="108"/>
      <c r="O16" s="113"/>
    </row>
    <row r="17" spans="1:15" ht="12.75">
      <c r="A17" s="274" t="s">
        <v>212</v>
      </c>
      <c r="B17" s="152"/>
      <c r="C17" s="248">
        <v>0</v>
      </c>
      <c r="D17" s="157"/>
      <c r="E17" s="248">
        <v>0</v>
      </c>
      <c r="F17" s="157"/>
      <c r="G17" s="248">
        <v>0</v>
      </c>
      <c r="H17" s="158"/>
      <c r="I17" s="248">
        <v>0</v>
      </c>
      <c r="J17" s="159"/>
      <c r="K17" s="248">
        <v>0</v>
      </c>
      <c r="L17" s="152"/>
      <c r="M17" s="160">
        <f>SUM(C17:K17)</f>
        <v>0</v>
      </c>
      <c r="O17" s="113"/>
    </row>
    <row r="18" spans="1:15" ht="12.75">
      <c r="A18" s="274" t="s">
        <v>24</v>
      </c>
      <c r="B18" s="152"/>
      <c r="C18" s="249">
        <v>0</v>
      </c>
      <c r="D18" s="161"/>
      <c r="E18" s="249">
        <v>0</v>
      </c>
      <c r="F18" s="161"/>
      <c r="G18" s="249">
        <v>0</v>
      </c>
      <c r="H18" s="161"/>
      <c r="I18" s="249">
        <v>0</v>
      </c>
      <c r="J18" s="161"/>
      <c r="K18" s="249">
        <v>0</v>
      </c>
      <c r="L18" s="159"/>
      <c r="M18" s="160">
        <f>SUM(C18:K18)</f>
        <v>0</v>
      </c>
      <c r="O18" s="113"/>
    </row>
    <row r="19" spans="1:15" ht="12.75">
      <c r="A19" s="274" t="s">
        <v>25</v>
      </c>
      <c r="B19" s="152"/>
      <c r="C19" s="249">
        <v>0</v>
      </c>
      <c r="D19" s="161"/>
      <c r="E19" s="249">
        <v>0</v>
      </c>
      <c r="F19" s="161"/>
      <c r="G19" s="249">
        <v>0</v>
      </c>
      <c r="H19" s="161"/>
      <c r="I19" s="249">
        <v>0</v>
      </c>
      <c r="J19" s="161"/>
      <c r="K19" s="249">
        <v>0</v>
      </c>
      <c r="L19" s="161"/>
      <c r="M19" s="160">
        <f>SUM(C19:K19)</f>
        <v>0</v>
      </c>
      <c r="O19" s="113"/>
    </row>
    <row r="20" spans="1:15" ht="12.75">
      <c r="A20" s="274" t="s">
        <v>26</v>
      </c>
      <c r="B20" s="152"/>
      <c r="C20" s="249">
        <v>0</v>
      </c>
      <c r="D20" s="161"/>
      <c r="E20" s="249">
        <v>0</v>
      </c>
      <c r="F20" s="161"/>
      <c r="G20" s="249">
        <v>0</v>
      </c>
      <c r="H20" s="161"/>
      <c r="I20" s="249">
        <v>0</v>
      </c>
      <c r="J20" s="161"/>
      <c r="K20" s="249">
        <v>0</v>
      </c>
      <c r="L20" s="161"/>
      <c r="M20" s="160">
        <f>SUM(C20:K20)</f>
        <v>0</v>
      </c>
      <c r="O20" s="113"/>
    </row>
    <row r="21" spans="1:15" ht="12.75">
      <c r="A21" s="271" t="s">
        <v>216</v>
      </c>
      <c r="B21" s="152"/>
      <c r="C21" s="160">
        <f>SUM(C17:C20)</f>
        <v>0</v>
      </c>
      <c r="D21" s="108"/>
      <c r="E21" s="160">
        <f>SUM(E17:E20)</f>
        <v>0</v>
      </c>
      <c r="F21" s="108"/>
      <c r="G21" s="160">
        <f>SUM(G17:G20)</f>
        <v>0</v>
      </c>
      <c r="H21" s="108"/>
      <c r="I21" s="160">
        <f>SUM(I17:I20)</f>
        <v>0</v>
      </c>
      <c r="J21" s="108"/>
      <c r="K21" s="160">
        <f>SUM(K17:K20)</f>
        <v>0</v>
      </c>
      <c r="L21" s="108"/>
      <c r="M21" s="160">
        <f>SUM(M17:M20)</f>
        <v>0</v>
      </c>
      <c r="O21" s="113"/>
    </row>
    <row r="22" spans="1:15" ht="12.75">
      <c r="A22" s="281"/>
      <c r="B22" s="152"/>
      <c r="C22" s="161"/>
      <c r="D22" s="161"/>
      <c r="E22" s="161"/>
      <c r="F22" s="161"/>
      <c r="G22" s="161"/>
      <c r="H22" s="161"/>
      <c r="I22" s="161"/>
      <c r="J22" s="161"/>
      <c r="K22" s="161"/>
      <c r="L22" s="161"/>
      <c r="M22" s="108"/>
      <c r="O22" s="113"/>
    </row>
    <row r="23" spans="1:15" ht="12.75">
      <c r="A23" s="271" t="s">
        <v>217</v>
      </c>
      <c r="B23" s="152"/>
      <c r="C23" s="161"/>
      <c r="D23" s="161"/>
      <c r="E23" s="161"/>
      <c r="F23" s="161"/>
      <c r="G23" s="161"/>
      <c r="H23" s="161"/>
      <c r="I23" s="161"/>
      <c r="J23" s="161"/>
      <c r="K23" s="161"/>
      <c r="L23" s="161"/>
      <c r="M23" s="108"/>
      <c r="O23" s="113"/>
    </row>
    <row r="24" spans="1:15" ht="12.75">
      <c r="A24" s="274" t="s">
        <v>212</v>
      </c>
      <c r="B24" s="152"/>
      <c r="C24" s="248">
        <v>0</v>
      </c>
      <c r="D24" s="157"/>
      <c r="E24" s="248">
        <v>0</v>
      </c>
      <c r="F24" s="157"/>
      <c r="G24" s="248">
        <v>0</v>
      </c>
      <c r="H24" s="158"/>
      <c r="I24" s="248">
        <v>0</v>
      </c>
      <c r="J24" s="159"/>
      <c r="K24" s="248">
        <v>0</v>
      </c>
      <c r="L24" s="152"/>
      <c r="M24" s="160">
        <f>SUM(C24:K24)</f>
        <v>0</v>
      </c>
      <c r="O24" s="113"/>
    </row>
    <row r="25" spans="1:15" ht="12.75">
      <c r="A25" s="274" t="s">
        <v>24</v>
      </c>
      <c r="B25" s="152"/>
      <c r="C25" s="249">
        <v>0</v>
      </c>
      <c r="D25" s="161"/>
      <c r="E25" s="249">
        <v>0</v>
      </c>
      <c r="F25" s="161"/>
      <c r="G25" s="249">
        <v>0</v>
      </c>
      <c r="H25" s="161"/>
      <c r="I25" s="249">
        <v>0</v>
      </c>
      <c r="J25" s="161"/>
      <c r="K25" s="249">
        <v>0</v>
      </c>
      <c r="L25" s="159"/>
      <c r="M25" s="160">
        <f>SUM(C25:K25)</f>
        <v>0</v>
      </c>
      <c r="O25" s="113"/>
    </row>
    <row r="26" spans="1:15" ht="12.75">
      <c r="A26" s="274" t="s">
        <v>25</v>
      </c>
      <c r="B26" s="152"/>
      <c r="C26" s="249">
        <v>0</v>
      </c>
      <c r="D26" s="161"/>
      <c r="E26" s="249">
        <v>0</v>
      </c>
      <c r="F26" s="161"/>
      <c r="G26" s="249">
        <v>0</v>
      </c>
      <c r="H26" s="161"/>
      <c r="I26" s="249">
        <v>0</v>
      </c>
      <c r="J26" s="161"/>
      <c r="K26" s="249">
        <v>0</v>
      </c>
      <c r="L26" s="161"/>
      <c r="M26" s="160">
        <f>SUM(C26:K26)</f>
        <v>0</v>
      </c>
      <c r="O26" s="113"/>
    </row>
    <row r="27" spans="1:15" ht="12.75">
      <c r="A27" s="274" t="s">
        <v>26</v>
      </c>
      <c r="B27" s="152"/>
      <c r="C27" s="249">
        <v>0</v>
      </c>
      <c r="D27" s="161"/>
      <c r="E27" s="249">
        <v>0</v>
      </c>
      <c r="F27" s="161"/>
      <c r="G27" s="249">
        <v>0</v>
      </c>
      <c r="H27" s="161"/>
      <c r="I27" s="249">
        <v>0</v>
      </c>
      <c r="J27" s="161"/>
      <c r="K27" s="249">
        <v>0</v>
      </c>
      <c r="L27" s="161"/>
      <c r="M27" s="160">
        <f>SUM(C27:K27)</f>
        <v>0</v>
      </c>
      <c r="O27" s="113"/>
    </row>
    <row r="28" spans="1:15" ht="12.75">
      <c r="A28" s="271" t="s">
        <v>218</v>
      </c>
      <c r="B28" s="152"/>
      <c r="C28" s="160">
        <f>SUM(C24:C27)</f>
        <v>0</v>
      </c>
      <c r="D28" s="108"/>
      <c r="E28" s="160">
        <f>SUM(E24:E27)</f>
        <v>0</v>
      </c>
      <c r="F28" s="108"/>
      <c r="G28" s="160">
        <f>SUM(G24:G27)</f>
        <v>0</v>
      </c>
      <c r="H28" s="108"/>
      <c r="I28" s="160">
        <f>SUM(I24:I27)</f>
        <v>0</v>
      </c>
      <c r="J28" s="108"/>
      <c r="K28" s="160">
        <f>SUM(K24:K27)</f>
        <v>0</v>
      </c>
      <c r="L28" s="108"/>
      <c r="M28" s="160">
        <f>SUM(M24:M27)</f>
        <v>0</v>
      </c>
      <c r="O28" s="113"/>
    </row>
    <row r="29" spans="1:15" ht="12.75">
      <c r="A29" s="281"/>
      <c r="B29" s="152"/>
      <c r="C29" s="161"/>
      <c r="D29" s="161"/>
      <c r="E29" s="161"/>
      <c r="F29" s="161"/>
      <c r="G29" s="161"/>
      <c r="H29" s="161"/>
      <c r="I29" s="161"/>
      <c r="J29" s="161"/>
      <c r="K29" s="161"/>
      <c r="L29" s="161"/>
      <c r="M29" s="108"/>
      <c r="O29" s="113"/>
    </row>
    <row r="30" spans="1:15" ht="12.75">
      <c r="A30" s="271" t="s">
        <v>219</v>
      </c>
      <c r="B30" s="152"/>
      <c r="C30" s="161"/>
      <c r="D30" s="161"/>
      <c r="E30" s="161"/>
      <c r="F30" s="161"/>
      <c r="G30" s="161"/>
      <c r="H30" s="161"/>
      <c r="I30" s="161"/>
      <c r="J30" s="161"/>
      <c r="K30" s="161"/>
      <c r="L30" s="161"/>
      <c r="M30" s="108"/>
      <c r="O30" s="113"/>
    </row>
    <row r="31" spans="1:15" ht="12.75">
      <c r="A31" s="274" t="s">
        <v>212</v>
      </c>
      <c r="B31" s="152"/>
      <c r="C31" s="248">
        <v>0</v>
      </c>
      <c r="D31" s="157"/>
      <c r="E31" s="248">
        <v>0</v>
      </c>
      <c r="F31" s="157"/>
      <c r="G31" s="248">
        <v>0</v>
      </c>
      <c r="H31" s="158"/>
      <c r="I31" s="248">
        <v>0</v>
      </c>
      <c r="J31" s="159"/>
      <c r="K31" s="248">
        <v>0</v>
      </c>
      <c r="L31" s="152"/>
      <c r="M31" s="160">
        <f>SUM(C31:K31)</f>
        <v>0</v>
      </c>
      <c r="O31" s="113"/>
    </row>
    <row r="32" spans="1:15" ht="12.75">
      <c r="A32" s="274" t="s">
        <v>24</v>
      </c>
      <c r="B32" s="152"/>
      <c r="C32" s="249">
        <v>0</v>
      </c>
      <c r="D32" s="161"/>
      <c r="E32" s="249">
        <v>0</v>
      </c>
      <c r="F32" s="161"/>
      <c r="G32" s="249">
        <v>0</v>
      </c>
      <c r="H32" s="161"/>
      <c r="I32" s="249">
        <v>0</v>
      </c>
      <c r="J32" s="161"/>
      <c r="K32" s="249">
        <v>0</v>
      </c>
      <c r="L32" s="159"/>
      <c r="M32" s="160">
        <f>SUM(C32:K32)</f>
        <v>0</v>
      </c>
      <c r="O32" s="113"/>
    </row>
    <row r="33" spans="1:15" ht="12.75">
      <c r="A33" s="274" t="s">
        <v>25</v>
      </c>
      <c r="B33" s="152"/>
      <c r="C33" s="249">
        <v>0</v>
      </c>
      <c r="D33" s="161"/>
      <c r="E33" s="249">
        <v>0</v>
      </c>
      <c r="F33" s="161"/>
      <c r="G33" s="249">
        <v>0</v>
      </c>
      <c r="H33" s="161"/>
      <c r="I33" s="249">
        <v>0</v>
      </c>
      <c r="J33" s="161"/>
      <c r="K33" s="249">
        <v>0</v>
      </c>
      <c r="L33" s="161"/>
      <c r="M33" s="160">
        <f>SUM(C33:K33)</f>
        <v>0</v>
      </c>
      <c r="O33" s="113"/>
    </row>
    <row r="34" spans="1:15" ht="12.75">
      <c r="A34" s="274" t="s">
        <v>26</v>
      </c>
      <c r="B34" s="152"/>
      <c r="C34" s="249">
        <v>0</v>
      </c>
      <c r="D34" s="161"/>
      <c r="E34" s="249">
        <v>0</v>
      </c>
      <c r="F34" s="161"/>
      <c r="G34" s="249">
        <v>0</v>
      </c>
      <c r="H34" s="161"/>
      <c r="I34" s="249">
        <v>0</v>
      </c>
      <c r="J34" s="161"/>
      <c r="K34" s="249">
        <v>0</v>
      </c>
      <c r="L34" s="161"/>
      <c r="M34" s="160">
        <f>SUM(C34:K34)</f>
        <v>0</v>
      </c>
      <c r="O34" s="113"/>
    </row>
    <row r="35" spans="1:15" ht="12.75">
      <c r="A35" s="271" t="s">
        <v>220</v>
      </c>
      <c r="B35" s="152"/>
      <c r="C35" s="160">
        <f>SUM(C31:C34)</f>
        <v>0</v>
      </c>
      <c r="D35" s="108"/>
      <c r="E35" s="160">
        <f>SUM(E31:E34)</f>
        <v>0</v>
      </c>
      <c r="F35" s="108"/>
      <c r="G35" s="160">
        <f>SUM(G31:G34)</f>
        <v>0</v>
      </c>
      <c r="H35" s="108"/>
      <c r="I35" s="160">
        <f>SUM(I31:I34)</f>
        <v>0</v>
      </c>
      <c r="J35" s="108"/>
      <c r="K35" s="160">
        <f>SUM(K31:K34)</f>
        <v>0</v>
      </c>
      <c r="L35" s="108"/>
      <c r="M35" s="160">
        <f>SUM(M31:M34)</f>
        <v>0</v>
      </c>
      <c r="O35" s="113"/>
    </row>
    <row r="36" spans="1:15" ht="12.75">
      <c r="A36" s="281"/>
      <c r="B36" s="152"/>
      <c r="C36" s="161"/>
      <c r="D36" s="161"/>
      <c r="E36" s="161"/>
      <c r="F36" s="161"/>
      <c r="G36" s="161"/>
      <c r="H36" s="161"/>
      <c r="I36" s="161"/>
      <c r="J36" s="161"/>
      <c r="K36" s="161"/>
      <c r="L36" s="161"/>
      <c r="M36" s="108"/>
      <c r="O36" s="113"/>
    </row>
    <row r="37" spans="1:15" ht="12.75">
      <c r="A37" s="271" t="s">
        <v>221</v>
      </c>
      <c r="B37" s="152"/>
      <c r="C37" s="161"/>
      <c r="D37" s="161"/>
      <c r="E37" s="161"/>
      <c r="F37" s="161"/>
      <c r="G37" s="161"/>
      <c r="H37" s="161"/>
      <c r="I37" s="161"/>
      <c r="J37" s="161"/>
      <c r="K37" s="161"/>
      <c r="L37" s="161"/>
      <c r="M37" s="108"/>
      <c r="O37" s="113"/>
    </row>
    <row r="38" spans="1:15" ht="12.75">
      <c r="A38" s="274" t="s">
        <v>212</v>
      </c>
      <c r="B38" s="152"/>
      <c r="C38" s="248">
        <v>0</v>
      </c>
      <c r="D38" s="157"/>
      <c r="E38" s="248">
        <v>0</v>
      </c>
      <c r="F38" s="157"/>
      <c r="G38" s="248">
        <v>0</v>
      </c>
      <c r="H38" s="158"/>
      <c r="I38" s="248">
        <v>0</v>
      </c>
      <c r="J38" s="159"/>
      <c r="K38" s="248">
        <v>0</v>
      </c>
      <c r="L38" s="152"/>
      <c r="M38" s="160">
        <f>SUM(C38:K38)</f>
        <v>0</v>
      </c>
      <c r="O38" s="113"/>
    </row>
    <row r="39" spans="1:15" ht="12.75">
      <c r="A39" s="274" t="s">
        <v>24</v>
      </c>
      <c r="B39" s="152"/>
      <c r="C39" s="249">
        <v>0</v>
      </c>
      <c r="D39" s="161"/>
      <c r="E39" s="249">
        <v>0</v>
      </c>
      <c r="F39" s="161"/>
      <c r="G39" s="249">
        <v>0</v>
      </c>
      <c r="H39" s="161"/>
      <c r="I39" s="249">
        <v>0</v>
      </c>
      <c r="J39" s="161"/>
      <c r="K39" s="249">
        <v>0</v>
      </c>
      <c r="L39" s="159"/>
      <c r="M39" s="160">
        <f>SUM(C39:K39)</f>
        <v>0</v>
      </c>
      <c r="O39" s="113"/>
    </row>
    <row r="40" spans="1:15" ht="12.75">
      <c r="A40" s="274" t="s">
        <v>25</v>
      </c>
      <c r="B40" s="152"/>
      <c r="C40" s="249">
        <v>0</v>
      </c>
      <c r="D40" s="161"/>
      <c r="E40" s="249">
        <v>0</v>
      </c>
      <c r="F40" s="161"/>
      <c r="G40" s="249">
        <v>0</v>
      </c>
      <c r="H40" s="161"/>
      <c r="I40" s="249">
        <v>0</v>
      </c>
      <c r="J40" s="161"/>
      <c r="K40" s="249">
        <v>0</v>
      </c>
      <c r="L40" s="161"/>
      <c r="M40" s="160">
        <f>SUM(C40:K40)</f>
        <v>0</v>
      </c>
      <c r="O40" s="113"/>
    </row>
    <row r="41" spans="1:15" ht="12.75">
      <c r="A41" s="274" t="s">
        <v>26</v>
      </c>
      <c r="B41" s="152"/>
      <c r="C41" s="249">
        <v>0</v>
      </c>
      <c r="D41" s="161"/>
      <c r="E41" s="249">
        <v>0</v>
      </c>
      <c r="F41" s="161"/>
      <c r="G41" s="249">
        <v>0</v>
      </c>
      <c r="H41" s="161"/>
      <c r="I41" s="249">
        <v>0</v>
      </c>
      <c r="J41" s="161"/>
      <c r="K41" s="249">
        <v>0</v>
      </c>
      <c r="L41" s="161"/>
      <c r="M41" s="160">
        <f>SUM(C41:K41)</f>
        <v>0</v>
      </c>
      <c r="O41" s="113"/>
    </row>
    <row r="42" spans="1:15" ht="12.75">
      <c r="A42" s="271" t="s">
        <v>222</v>
      </c>
      <c r="B42" s="152"/>
      <c r="C42" s="160">
        <f>SUM(C38:C41)</f>
        <v>0</v>
      </c>
      <c r="D42" s="108"/>
      <c r="E42" s="160">
        <f>SUM(E38:E41)</f>
        <v>0</v>
      </c>
      <c r="F42" s="108"/>
      <c r="G42" s="160">
        <f>SUM(G38:G41)</f>
        <v>0</v>
      </c>
      <c r="H42" s="108"/>
      <c r="I42" s="160">
        <f>SUM(I38:I41)</f>
        <v>0</v>
      </c>
      <c r="J42" s="108"/>
      <c r="K42" s="160">
        <f>SUM(K38:K41)</f>
        <v>0</v>
      </c>
      <c r="L42" s="108"/>
      <c r="M42" s="160">
        <f>SUM(M38:M41)</f>
        <v>0</v>
      </c>
      <c r="O42" s="113"/>
    </row>
    <row r="43" spans="1:15" ht="12.75">
      <c r="A43" s="281"/>
      <c r="B43" s="152"/>
      <c r="C43" s="161"/>
      <c r="D43" s="161"/>
      <c r="E43" s="161"/>
      <c r="F43" s="161"/>
      <c r="G43" s="161"/>
      <c r="H43" s="161"/>
      <c r="I43" s="161"/>
      <c r="J43" s="161"/>
      <c r="K43" s="161"/>
      <c r="L43" s="161"/>
      <c r="M43" s="108"/>
      <c r="O43" s="113"/>
    </row>
    <row r="44" spans="1:15" ht="12.75">
      <c r="A44" s="271" t="s">
        <v>225</v>
      </c>
      <c r="B44" s="152"/>
      <c r="C44" s="161"/>
      <c r="D44" s="161"/>
      <c r="E44" s="161"/>
      <c r="F44" s="161"/>
      <c r="G44" s="161"/>
      <c r="H44" s="161"/>
      <c r="I44" s="161"/>
      <c r="J44" s="161"/>
      <c r="K44" s="161"/>
      <c r="L44" s="161"/>
      <c r="M44" s="108"/>
      <c r="O44" s="113"/>
    </row>
    <row r="45" spans="1:15" ht="12.75">
      <c r="A45" s="274" t="s">
        <v>212</v>
      </c>
      <c r="B45" s="152"/>
      <c r="C45" s="248">
        <v>0</v>
      </c>
      <c r="D45" s="157"/>
      <c r="E45" s="248">
        <v>0</v>
      </c>
      <c r="F45" s="157"/>
      <c r="G45" s="248">
        <v>0</v>
      </c>
      <c r="H45" s="158"/>
      <c r="I45" s="248">
        <v>0</v>
      </c>
      <c r="J45" s="159"/>
      <c r="K45" s="248">
        <v>0</v>
      </c>
      <c r="L45" s="152"/>
      <c r="M45" s="160">
        <f>SUM(C45:K45)</f>
        <v>0</v>
      </c>
      <c r="O45" s="113"/>
    </row>
    <row r="46" spans="1:15" ht="12.75">
      <c r="A46" s="274" t="s">
        <v>24</v>
      </c>
      <c r="B46" s="152"/>
      <c r="C46" s="249">
        <v>0</v>
      </c>
      <c r="D46" s="161"/>
      <c r="E46" s="249">
        <v>0</v>
      </c>
      <c r="F46" s="161"/>
      <c r="G46" s="249">
        <v>0</v>
      </c>
      <c r="H46" s="161"/>
      <c r="I46" s="249">
        <v>0</v>
      </c>
      <c r="J46" s="161"/>
      <c r="K46" s="249">
        <v>0</v>
      </c>
      <c r="L46" s="159"/>
      <c r="M46" s="160">
        <f>SUM(C46:K46)</f>
        <v>0</v>
      </c>
      <c r="O46" s="113"/>
    </row>
    <row r="47" spans="1:15" ht="12.75">
      <c r="A47" s="274" t="s">
        <v>25</v>
      </c>
      <c r="B47" s="152"/>
      <c r="C47" s="249">
        <v>0</v>
      </c>
      <c r="D47" s="161"/>
      <c r="E47" s="249">
        <v>0</v>
      </c>
      <c r="F47" s="161"/>
      <c r="G47" s="249">
        <v>0</v>
      </c>
      <c r="H47" s="161"/>
      <c r="I47" s="249">
        <v>0</v>
      </c>
      <c r="J47" s="161"/>
      <c r="K47" s="249">
        <v>0</v>
      </c>
      <c r="L47" s="161"/>
      <c r="M47" s="160">
        <f>SUM(C47:K47)</f>
        <v>0</v>
      </c>
      <c r="O47" s="113"/>
    </row>
    <row r="48" spans="1:15" ht="12.75">
      <c r="A48" s="274" t="s">
        <v>26</v>
      </c>
      <c r="B48" s="152"/>
      <c r="C48" s="249">
        <v>0</v>
      </c>
      <c r="D48" s="161"/>
      <c r="E48" s="249">
        <v>0</v>
      </c>
      <c r="F48" s="161"/>
      <c r="G48" s="249">
        <v>0</v>
      </c>
      <c r="H48" s="161"/>
      <c r="I48" s="249">
        <v>0</v>
      </c>
      <c r="J48" s="161"/>
      <c r="K48" s="249">
        <v>0</v>
      </c>
      <c r="L48" s="161"/>
      <c r="M48" s="160">
        <f>SUM(C48:K48)</f>
        <v>0</v>
      </c>
      <c r="O48" s="113"/>
    </row>
    <row r="49" spans="1:15" ht="12.75">
      <c r="A49" s="271" t="s">
        <v>222</v>
      </c>
      <c r="B49" s="152"/>
      <c r="C49" s="160">
        <f>SUM(C45:C48)</f>
        <v>0</v>
      </c>
      <c r="D49" s="108"/>
      <c r="E49" s="160">
        <f>SUM(E45:E48)</f>
        <v>0</v>
      </c>
      <c r="F49" s="108"/>
      <c r="G49" s="160">
        <f>SUM(G45:G48)</f>
        <v>0</v>
      </c>
      <c r="H49" s="108"/>
      <c r="I49" s="160">
        <f>SUM(I45:I48)</f>
        <v>0</v>
      </c>
      <c r="J49" s="108"/>
      <c r="K49" s="160">
        <f>SUM(K45:K48)</f>
        <v>0</v>
      </c>
      <c r="L49" s="108"/>
      <c r="M49" s="160">
        <f>SUM(M45:M48)</f>
        <v>0</v>
      </c>
      <c r="O49" s="113"/>
    </row>
    <row r="50" spans="1:15" ht="12.75">
      <c r="A50" s="281"/>
      <c r="B50" s="152"/>
      <c r="C50" s="161"/>
      <c r="D50" s="161"/>
      <c r="E50" s="161"/>
      <c r="F50" s="161"/>
      <c r="G50" s="161"/>
      <c r="H50" s="161"/>
      <c r="I50" s="161"/>
      <c r="J50" s="161"/>
      <c r="K50" s="161"/>
      <c r="L50" s="161"/>
      <c r="M50" s="108"/>
      <c r="O50" s="113"/>
    </row>
    <row r="51" spans="1:15" ht="12.75">
      <c r="A51" s="275" t="s">
        <v>28</v>
      </c>
      <c r="B51" s="152"/>
      <c r="C51" s="161"/>
      <c r="D51" s="161"/>
      <c r="E51" s="161"/>
      <c r="F51" s="161"/>
      <c r="G51" s="161"/>
      <c r="H51" s="161"/>
      <c r="I51" s="161"/>
      <c r="J51" s="161"/>
      <c r="K51" s="161"/>
      <c r="L51" s="161"/>
      <c r="M51" s="108"/>
      <c r="O51" s="113"/>
    </row>
    <row r="52" spans="1:15" ht="12.75">
      <c r="A52" s="274" t="s">
        <v>29</v>
      </c>
      <c r="B52" s="152"/>
      <c r="C52" s="248">
        <v>0</v>
      </c>
      <c r="D52" s="157"/>
      <c r="E52" s="248">
        <v>0</v>
      </c>
      <c r="F52" s="157"/>
      <c r="G52" s="248">
        <v>0</v>
      </c>
      <c r="H52" s="158"/>
      <c r="I52" s="248">
        <v>0</v>
      </c>
      <c r="J52" s="159"/>
      <c r="K52" s="248">
        <v>0</v>
      </c>
      <c r="L52" s="161"/>
      <c r="M52" s="160">
        <f aca="true" t="shared" si="0" ref="M52:M59">SUM(C52:K52)</f>
        <v>0</v>
      </c>
      <c r="O52" s="113"/>
    </row>
    <row r="53" spans="1:15" ht="12.75">
      <c r="A53" s="274" t="s">
        <v>30</v>
      </c>
      <c r="B53" s="152"/>
      <c r="C53" s="249">
        <v>0</v>
      </c>
      <c r="D53" s="161"/>
      <c r="E53" s="249">
        <v>0</v>
      </c>
      <c r="F53" s="161"/>
      <c r="G53" s="249">
        <v>0</v>
      </c>
      <c r="H53" s="161"/>
      <c r="I53" s="249">
        <v>0</v>
      </c>
      <c r="J53" s="161"/>
      <c r="K53" s="249">
        <v>0</v>
      </c>
      <c r="L53" s="161"/>
      <c r="M53" s="160">
        <f t="shared" si="0"/>
        <v>0</v>
      </c>
      <c r="O53" s="113"/>
    </row>
    <row r="54" spans="1:15" ht="12.75">
      <c r="A54" s="274" t="s">
        <v>31</v>
      </c>
      <c r="B54" s="152"/>
      <c r="C54" s="249">
        <v>0</v>
      </c>
      <c r="D54" s="161"/>
      <c r="E54" s="249">
        <v>0</v>
      </c>
      <c r="F54" s="161"/>
      <c r="G54" s="249">
        <v>0</v>
      </c>
      <c r="H54" s="161"/>
      <c r="I54" s="249">
        <v>0</v>
      </c>
      <c r="J54" s="161"/>
      <c r="K54" s="249">
        <v>0</v>
      </c>
      <c r="L54" s="161"/>
      <c r="M54" s="160">
        <f t="shared" si="0"/>
        <v>0</v>
      </c>
      <c r="O54" s="113"/>
    </row>
    <row r="55" spans="1:24" s="338" customFormat="1" ht="12.75">
      <c r="A55" s="276" t="s">
        <v>32</v>
      </c>
      <c r="B55" s="165"/>
      <c r="C55" s="249">
        <v>0</v>
      </c>
      <c r="D55" s="161"/>
      <c r="E55" s="249">
        <v>0</v>
      </c>
      <c r="F55" s="161"/>
      <c r="G55" s="249">
        <v>0</v>
      </c>
      <c r="H55" s="161"/>
      <c r="I55" s="249">
        <v>0</v>
      </c>
      <c r="J55" s="161"/>
      <c r="K55" s="249">
        <v>0</v>
      </c>
      <c r="L55" s="166"/>
      <c r="M55" s="160">
        <f t="shared" si="0"/>
        <v>0</v>
      </c>
      <c r="N55" s="337"/>
      <c r="O55" s="113"/>
      <c r="P55" s="113"/>
      <c r="Q55" s="113"/>
      <c r="R55" s="113"/>
      <c r="S55" s="113"/>
      <c r="T55" s="113"/>
      <c r="U55" s="113"/>
      <c r="V55" s="113"/>
      <c r="W55" s="113"/>
      <c r="X55" s="113"/>
    </row>
    <row r="56" spans="1:15" ht="12.75">
      <c r="A56" s="274" t="s">
        <v>33</v>
      </c>
      <c r="B56" s="152"/>
      <c r="C56" s="249">
        <v>0</v>
      </c>
      <c r="D56" s="161"/>
      <c r="E56" s="249">
        <v>0</v>
      </c>
      <c r="F56" s="161"/>
      <c r="G56" s="249">
        <v>0</v>
      </c>
      <c r="H56" s="161"/>
      <c r="I56" s="249">
        <v>0</v>
      </c>
      <c r="J56" s="161"/>
      <c r="K56" s="249">
        <v>0</v>
      </c>
      <c r="L56" s="161"/>
      <c r="M56" s="160">
        <f t="shared" si="0"/>
        <v>0</v>
      </c>
      <c r="O56" s="113"/>
    </row>
    <row r="57" spans="1:15" ht="12.75">
      <c r="A57" s="274" t="s">
        <v>34</v>
      </c>
      <c r="B57" s="152"/>
      <c r="C57" s="249">
        <v>0</v>
      </c>
      <c r="D57" s="161"/>
      <c r="E57" s="249">
        <v>0</v>
      </c>
      <c r="F57" s="161"/>
      <c r="G57" s="249">
        <v>0</v>
      </c>
      <c r="H57" s="161"/>
      <c r="I57" s="249">
        <v>0</v>
      </c>
      <c r="J57" s="161"/>
      <c r="K57" s="249">
        <v>0</v>
      </c>
      <c r="L57" s="161"/>
      <c r="M57" s="160">
        <f t="shared" si="0"/>
        <v>0</v>
      </c>
      <c r="O57" s="113"/>
    </row>
    <row r="58" spans="1:15" ht="12.75">
      <c r="A58" s="274" t="s">
        <v>26</v>
      </c>
      <c r="B58" s="152"/>
      <c r="C58" s="249">
        <v>0</v>
      </c>
      <c r="D58" s="161"/>
      <c r="E58" s="249">
        <v>0</v>
      </c>
      <c r="F58" s="161"/>
      <c r="G58" s="249">
        <v>0</v>
      </c>
      <c r="H58" s="161"/>
      <c r="I58" s="249">
        <v>0</v>
      </c>
      <c r="J58" s="161"/>
      <c r="K58" s="249">
        <v>0</v>
      </c>
      <c r="L58" s="161"/>
      <c r="M58" s="160">
        <f t="shared" si="0"/>
        <v>0</v>
      </c>
      <c r="O58" s="113"/>
    </row>
    <row r="59" spans="1:24" s="131" customFormat="1" ht="12.75">
      <c r="A59" s="275" t="s">
        <v>35</v>
      </c>
      <c r="B59" s="162"/>
      <c r="C59" s="160">
        <f>SUM(C52:C58)</f>
        <v>0</v>
      </c>
      <c r="D59" s="108"/>
      <c r="E59" s="160">
        <f>SUM(E52:E58)</f>
        <v>0</v>
      </c>
      <c r="F59" s="108"/>
      <c r="G59" s="160">
        <f>SUM(G52:G58)</f>
        <v>0</v>
      </c>
      <c r="H59" s="108"/>
      <c r="I59" s="160">
        <f>SUM(I52:I58)</f>
        <v>0</v>
      </c>
      <c r="J59" s="108"/>
      <c r="K59" s="160">
        <f>SUM(K52:K58)</f>
        <v>0</v>
      </c>
      <c r="L59" s="108"/>
      <c r="M59" s="160">
        <f t="shared" si="0"/>
        <v>0</v>
      </c>
      <c r="N59" s="336"/>
      <c r="O59" s="113"/>
      <c r="P59" s="113"/>
      <c r="Q59" s="113"/>
      <c r="R59" s="113"/>
      <c r="S59" s="113"/>
      <c r="T59" s="113"/>
      <c r="U59" s="113"/>
      <c r="V59" s="113"/>
      <c r="W59" s="113"/>
      <c r="X59" s="113"/>
    </row>
    <row r="60" spans="1:15" ht="12.75">
      <c r="A60" s="282"/>
      <c r="B60" s="152"/>
      <c r="C60" s="161"/>
      <c r="D60" s="161"/>
      <c r="E60" s="161"/>
      <c r="F60" s="161"/>
      <c r="G60" s="161"/>
      <c r="H60" s="161"/>
      <c r="I60" s="161"/>
      <c r="J60" s="161"/>
      <c r="K60" s="161"/>
      <c r="L60" s="161"/>
      <c r="M60" s="108"/>
      <c r="O60" s="113"/>
    </row>
    <row r="61" spans="1:15" ht="12.75">
      <c r="A61" s="275" t="s">
        <v>36</v>
      </c>
      <c r="B61" s="152"/>
      <c r="C61" s="161"/>
      <c r="D61" s="161"/>
      <c r="E61" s="161"/>
      <c r="F61" s="161"/>
      <c r="G61" s="161"/>
      <c r="H61" s="161"/>
      <c r="I61" s="161"/>
      <c r="J61" s="161"/>
      <c r="K61" s="161"/>
      <c r="L61" s="161"/>
      <c r="M61" s="108"/>
      <c r="O61" s="113"/>
    </row>
    <row r="62" spans="1:15" ht="12.75">
      <c r="A62" s="276" t="s">
        <v>37</v>
      </c>
      <c r="B62" s="152"/>
      <c r="C62" s="248">
        <v>0</v>
      </c>
      <c r="D62" s="157"/>
      <c r="E62" s="248">
        <v>0</v>
      </c>
      <c r="F62" s="157"/>
      <c r="G62" s="248">
        <v>0</v>
      </c>
      <c r="H62" s="158"/>
      <c r="I62" s="248">
        <v>0</v>
      </c>
      <c r="J62" s="159"/>
      <c r="K62" s="248">
        <v>0</v>
      </c>
      <c r="L62" s="161"/>
      <c r="M62" s="160">
        <f aca="true" t="shared" si="1" ref="M62:M68">SUM(C62:K62)</f>
        <v>0</v>
      </c>
      <c r="O62" s="113"/>
    </row>
    <row r="63" spans="1:24" s="338" customFormat="1" ht="12.75">
      <c r="A63" s="276" t="s">
        <v>38</v>
      </c>
      <c r="B63" s="165"/>
      <c r="C63" s="249">
        <v>0</v>
      </c>
      <c r="D63" s="161"/>
      <c r="E63" s="249">
        <v>0</v>
      </c>
      <c r="F63" s="161"/>
      <c r="G63" s="249">
        <v>0</v>
      </c>
      <c r="H63" s="161"/>
      <c r="I63" s="249">
        <v>0</v>
      </c>
      <c r="J63" s="161"/>
      <c r="K63" s="249">
        <v>0</v>
      </c>
      <c r="L63" s="166"/>
      <c r="M63" s="160">
        <f t="shared" si="1"/>
        <v>0</v>
      </c>
      <c r="N63" s="337"/>
      <c r="O63" s="113"/>
      <c r="P63" s="113"/>
      <c r="Q63" s="113"/>
      <c r="R63" s="113"/>
      <c r="S63" s="113"/>
      <c r="T63" s="113"/>
      <c r="U63" s="113"/>
      <c r="V63" s="113"/>
      <c r="W63" s="113"/>
      <c r="X63" s="113"/>
    </row>
    <row r="64" spans="1:24" s="338" customFormat="1" ht="12.75">
      <c r="A64" s="276" t="s">
        <v>39</v>
      </c>
      <c r="B64" s="165"/>
      <c r="C64" s="249">
        <v>0</v>
      </c>
      <c r="D64" s="161"/>
      <c r="E64" s="249">
        <v>0</v>
      </c>
      <c r="F64" s="161"/>
      <c r="G64" s="249">
        <v>0</v>
      </c>
      <c r="H64" s="161"/>
      <c r="I64" s="249">
        <v>0</v>
      </c>
      <c r="J64" s="161"/>
      <c r="K64" s="249">
        <v>0</v>
      </c>
      <c r="L64" s="166"/>
      <c r="M64" s="160">
        <f t="shared" si="1"/>
        <v>0</v>
      </c>
      <c r="N64" s="337"/>
      <c r="O64" s="113"/>
      <c r="P64" s="113"/>
      <c r="Q64" s="113"/>
      <c r="R64" s="113"/>
      <c r="S64" s="113"/>
      <c r="T64" s="113"/>
      <c r="U64" s="113"/>
      <c r="V64" s="113"/>
      <c r="W64" s="113"/>
      <c r="X64" s="113"/>
    </row>
    <row r="65" spans="1:24" s="338" customFormat="1" ht="12.75">
      <c r="A65" s="276" t="s">
        <v>40</v>
      </c>
      <c r="B65" s="165"/>
      <c r="C65" s="249">
        <v>0</v>
      </c>
      <c r="D65" s="161"/>
      <c r="E65" s="249">
        <v>0</v>
      </c>
      <c r="F65" s="161"/>
      <c r="G65" s="249">
        <v>0</v>
      </c>
      <c r="H65" s="161"/>
      <c r="I65" s="249">
        <v>0</v>
      </c>
      <c r="J65" s="161"/>
      <c r="K65" s="249">
        <v>0</v>
      </c>
      <c r="L65" s="166"/>
      <c r="M65" s="160">
        <f t="shared" si="1"/>
        <v>0</v>
      </c>
      <c r="N65" s="337"/>
      <c r="O65" s="113"/>
      <c r="P65" s="113"/>
      <c r="Q65" s="113"/>
      <c r="R65" s="113"/>
      <c r="S65" s="113"/>
      <c r="T65" s="113"/>
      <c r="U65" s="113"/>
      <c r="V65" s="113"/>
      <c r="W65" s="113"/>
      <c r="X65" s="113"/>
    </row>
    <row r="66" spans="1:24" s="338" customFormat="1" ht="12.75">
      <c r="A66" s="276" t="s">
        <v>41</v>
      </c>
      <c r="B66" s="165"/>
      <c r="C66" s="249">
        <v>0</v>
      </c>
      <c r="D66" s="161"/>
      <c r="E66" s="249">
        <v>0</v>
      </c>
      <c r="F66" s="161"/>
      <c r="G66" s="249">
        <v>0</v>
      </c>
      <c r="H66" s="161"/>
      <c r="I66" s="249">
        <v>0</v>
      </c>
      <c r="J66" s="161"/>
      <c r="K66" s="249">
        <v>0</v>
      </c>
      <c r="L66" s="166"/>
      <c r="M66" s="160">
        <f t="shared" si="1"/>
        <v>0</v>
      </c>
      <c r="N66" s="337"/>
      <c r="O66" s="113"/>
      <c r="P66" s="113"/>
      <c r="Q66" s="113"/>
      <c r="R66" s="113"/>
      <c r="S66" s="113"/>
      <c r="T66" s="113"/>
      <c r="U66" s="113"/>
      <c r="V66" s="113"/>
      <c r="W66" s="113"/>
      <c r="X66" s="113"/>
    </row>
    <row r="67" spans="1:24" s="338" customFormat="1" ht="12.75">
      <c r="A67" s="276" t="s">
        <v>26</v>
      </c>
      <c r="B67" s="165"/>
      <c r="C67" s="249">
        <v>0</v>
      </c>
      <c r="D67" s="161"/>
      <c r="E67" s="249">
        <v>0</v>
      </c>
      <c r="F67" s="161"/>
      <c r="G67" s="249">
        <v>0</v>
      </c>
      <c r="H67" s="161"/>
      <c r="I67" s="249">
        <v>0</v>
      </c>
      <c r="J67" s="161"/>
      <c r="K67" s="249">
        <v>0</v>
      </c>
      <c r="L67" s="166"/>
      <c r="M67" s="160">
        <f t="shared" si="1"/>
        <v>0</v>
      </c>
      <c r="N67" s="337"/>
      <c r="O67" s="113"/>
      <c r="P67" s="113"/>
      <c r="Q67" s="113"/>
      <c r="R67" s="113"/>
      <c r="S67" s="113"/>
      <c r="T67" s="113"/>
      <c r="U67" s="113"/>
      <c r="V67" s="113"/>
      <c r="W67" s="113"/>
      <c r="X67" s="113"/>
    </row>
    <row r="68" spans="1:24" s="131" customFormat="1" ht="12.75">
      <c r="A68" s="275" t="s">
        <v>42</v>
      </c>
      <c r="B68" s="162"/>
      <c r="C68" s="160">
        <f>SUM(C62:C67)</f>
        <v>0</v>
      </c>
      <c r="D68" s="108"/>
      <c r="E68" s="160">
        <f>SUM(E62:E67)</f>
        <v>0</v>
      </c>
      <c r="F68" s="108"/>
      <c r="G68" s="160">
        <f>SUM(G62:G67)</f>
        <v>0</v>
      </c>
      <c r="H68" s="108"/>
      <c r="I68" s="160">
        <f>SUM(I62:I67)</f>
        <v>0</v>
      </c>
      <c r="J68" s="108"/>
      <c r="K68" s="160">
        <f>SUM(K62:K67)</f>
        <v>0</v>
      </c>
      <c r="L68" s="108"/>
      <c r="M68" s="160">
        <f t="shared" si="1"/>
        <v>0</v>
      </c>
      <c r="N68" s="336"/>
      <c r="O68" s="113"/>
      <c r="P68" s="113"/>
      <c r="Q68" s="113"/>
      <c r="R68" s="113"/>
      <c r="S68" s="113"/>
      <c r="T68" s="113"/>
      <c r="U68" s="113"/>
      <c r="V68" s="113"/>
      <c r="W68" s="113"/>
      <c r="X68" s="113"/>
    </row>
    <row r="69" spans="1:15" ht="12.75">
      <c r="A69" s="283"/>
      <c r="B69" s="152"/>
      <c r="C69" s="161"/>
      <c r="D69" s="161"/>
      <c r="E69" s="161"/>
      <c r="F69" s="161"/>
      <c r="G69" s="161"/>
      <c r="H69" s="161"/>
      <c r="I69" s="161"/>
      <c r="J69" s="161"/>
      <c r="K69" s="161"/>
      <c r="L69" s="161"/>
      <c r="M69" s="108"/>
      <c r="O69" s="113"/>
    </row>
    <row r="70" spans="1:24" s="338" customFormat="1" ht="12.75">
      <c r="A70" s="275" t="s">
        <v>43</v>
      </c>
      <c r="B70" s="165"/>
      <c r="C70" s="166"/>
      <c r="D70" s="166"/>
      <c r="E70" s="166"/>
      <c r="F70" s="166"/>
      <c r="G70" s="166"/>
      <c r="H70" s="166"/>
      <c r="I70" s="166"/>
      <c r="J70" s="166"/>
      <c r="K70" s="166"/>
      <c r="L70" s="166"/>
      <c r="M70" s="108"/>
      <c r="N70" s="337"/>
      <c r="O70" s="113"/>
      <c r="P70" s="113"/>
      <c r="Q70" s="113"/>
      <c r="R70" s="113"/>
      <c r="S70" s="113"/>
      <c r="T70" s="113"/>
      <c r="U70" s="113"/>
      <c r="V70" s="113"/>
      <c r="W70" s="113"/>
      <c r="X70" s="113"/>
    </row>
    <row r="71" spans="1:24" s="338" customFormat="1" ht="12.75">
      <c r="A71" s="164" t="s">
        <v>44</v>
      </c>
      <c r="B71" s="165"/>
      <c r="C71" s="248">
        <v>0</v>
      </c>
      <c r="D71" s="157"/>
      <c r="E71" s="248">
        <v>0</v>
      </c>
      <c r="F71" s="157"/>
      <c r="G71" s="248">
        <v>0</v>
      </c>
      <c r="H71" s="158"/>
      <c r="I71" s="248">
        <v>0</v>
      </c>
      <c r="J71" s="159"/>
      <c r="K71" s="248">
        <v>0</v>
      </c>
      <c r="L71" s="166"/>
      <c r="M71" s="160">
        <f>SUM(C71:K71)</f>
        <v>0</v>
      </c>
      <c r="N71" s="337"/>
      <c r="O71" s="113"/>
      <c r="P71" s="113"/>
      <c r="Q71" s="113"/>
      <c r="R71" s="113"/>
      <c r="S71" s="113"/>
      <c r="T71" s="113"/>
      <c r="U71" s="113"/>
      <c r="V71" s="113"/>
      <c r="W71" s="113"/>
      <c r="X71" s="113"/>
    </row>
    <row r="72" spans="1:24" s="338" customFormat="1" ht="12.75">
      <c r="A72" s="164" t="s">
        <v>45</v>
      </c>
      <c r="B72" s="165"/>
      <c r="C72" s="249">
        <v>0</v>
      </c>
      <c r="D72" s="161"/>
      <c r="E72" s="249">
        <v>0</v>
      </c>
      <c r="F72" s="161"/>
      <c r="G72" s="249">
        <v>0</v>
      </c>
      <c r="H72" s="161"/>
      <c r="I72" s="249">
        <v>0</v>
      </c>
      <c r="J72" s="161"/>
      <c r="K72" s="249">
        <v>0</v>
      </c>
      <c r="L72" s="166"/>
      <c r="M72" s="160">
        <f>SUM(C72:K72)</f>
        <v>0</v>
      </c>
      <c r="N72" s="337"/>
      <c r="O72" s="113"/>
      <c r="P72" s="113"/>
      <c r="Q72" s="113"/>
      <c r="R72" s="113"/>
      <c r="S72" s="113"/>
      <c r="T72" s="113"/>
      <c r="U72" s="113"/>
      <c r="V72" s="113"/>
      <c r="W72" s="113"/>
      <c r="X72" s="113"/>
    </row>
    <row r="73" spans="1:24" s="338" customFormat="1" ht="12.75">
      <c r="A73" s="164" t="s">
        <v>46</v>
      </c>
      <c r="B73" s="165"/>
      <c r="C73" s="249">
        <v>0</v>
      </c>
      <c r="D73" s="161"/>
      <c r="E73" s="249">
        <v>0</v>
      </c>
      <c r="F73" s="161"/>
      <c r="G73" s="249">
        <v>0</v>
      </c>
      <c r="H73" s="161"/>
      <c r="I73" s="249">
        <v>0</v>
      </c>
      <c r="J73" s="161"/>
      <c r="K73" s="249">
        <v>0</v>
      </c>
      <c r="L73" s="166"/>
      <c r="M73" s="160">
        <f>SUM(C73:K73)</f>
        <v>0</v>
      </c>
      <c r="N73" s="337"/>
      <c r="O73" s="113"/>
      <c r="P73" s="113"/>
      <c r="Q73" s="113"/>
      <c r="R73" s="113"/>
      <c r="S73" s="113"/>
      <c r="T73" s="113"/>
      <c r="U73" s="113"/>
      <c r="V73" s="113"/>
      <c r="W73" s="113"/>
      <c r="X73" s="113"/>
    </row>
    <row r="74" spans="1:24" s="338" customFormat="1" ht="12.75">
      <c r="A74" s="164" t="s">
        <v>26</v>
      </c>
      <c r="B74" s="165"/>
      <c r="C74" s="249">
        <v>0</v>
      </c>
      <c r="D74" s="161"/>
      <c r="E74" s="249">
        <v>0</v>
      </c>
      <c r="F74" s="161"/>
      <c r="G74" s="249">
        <v>0</v>
      </c>
      <c r="H74" s="161"/>
      <c r="I74" s="249">
        <v>0</v>
      </c>
      <c r="J74" s="161"/>
      <c r="K74" s="249">
        <v>0</v>
      </c>
      <c r="L74" s="166"/>
      <c r="M74" s="160">
        <f>SUM(C74:K74)</f>
        <v>0</v>
      </c>
      <c r="N74" s="337"/>
      <c r="O74" s="113"/>
      <c r="P74" s="113"/>
      <c r="Q74" s="113"/>
      <c r="R74" s="113"/>
      <c r="S74" s="113"/>
      <c r="T74" s="113"/>
      <c r="U74" s="113"/>
      <c r="V74" s="113"/>
      <c r="W74" s="113"/>
      <c r="X74" s="113"/>
    </row>
    <row r="75" spans="1:24" s="340" customFormat="1" ht="12.75">
      <c r="A75" s="163" t="s">
        <v>47</v>
      </c>
      <c r="B75" s="162"/>
      <c r="C75" s="160">
        <f>SUM(C71:C74)</f>
        <v>0</v>
      </c>
      <c r="D75" s="108"/>
      <c r="E75" s="160">
        <f>SUM(E71:E74)</f>
        <v>0</v>
      </c>
      <c r="F75" s="108"/>
      <c r="G75" s="160">
        <f>SUM(G71:G74)</f>
        <v>0</v>
      </c>
      <c r="H75" s="108"/>
      <c r="I75" s="160">
        <f>SUM(I71:I74)</f>
        <v>0</v>
      </c>
      <c r="J75" s="108"/>
      <c r="K75" s="160">
        <f>SUM(K71:K74)</f>
        <v>0</v>
      </c>
      <c r="L75" s="108"/>
      <c r="M75" s="160">
        <f>SUM(C75:K75)</f>
        <v>0</v>
      </c>
      <c r="N75" s="339"/>
      <c r="O75" s="113"/>
      <c r="P75" s="113"/>
      <c r="Q75" s="113"/>
      <c r="R75" s="113"/>
      <c r="S75" s="113"/>
      <c r="T75" s="113"/>
      <c r="U75" s="113"/>
      <c r="V75" s="113"/>
      <c r="W75" s="113"/>
      <c r="X75" s="113"/>
    </row>
    <row r="76" spans="1:24" s="338" customFormat="1" ht="12.75">
      <c r="A76" s="168"/>
      <c r="B76" s="165"/>
      <c r="C76" s="166"/>
      <c r="D76" s="166"/>
      <c r="E76" s="166"/>
      <c r="F76" s="166"/>
      <c r="G76" s="166"/>
      <c r="H76" s="166"/>
      <c r="I76" s="166"/>
      <c r="J76" s="166"/>
      <c r="K76" s="166"/>
      <c r="L76" s="166"/>
      <c r="M76" s="108"/>
      <c r="N76" s="337"/>
      <c r="O76" s="113"/>
      <c r="P76" s="113"/>
      <c r="Q76" s="113"/>
      <c r="R76" s="113"/>
      <c r="S76" s="113"/>
      <c r="T76" s="113"/>
      <c r="U76" s="113"/>
      <c r="V76" s="113"/>
      <c r="W76" s="113"/>
      <c r="X76" s="113"/>
    </row>
    <row r="77" spans="1:15" ht="12.75">
      <c r="A77" s="163" t="s">
        <v>48</v>
      </c>
      <c r="B77" s="165"/>
      <c r="C77" s="166"/>
      <c r="D77" s="166"/>
      <c r="E77" s="166"/>
      <c r="F77" s="166"/>
      <c r="G77" s="166"/>
      <c r="H77" s="166"/>
      <c r="I77" s="166"/>
      <c r="J77" s="166"/>
      <c r="K77" s="166"/>
      <c r="L77" s="166"/>
      <c r="M77" s="108"/>
      <c r="O77" s="113"/>
    </row>
    <row r="78" spans="1:24" s="338" customFormat="1" ht="12.75">
      <c r="A78" s="164" t="s">
        <v>49</v>
      </c>
      <c r="B78" s="165"/>
      <c r="C78" s="248">
        <v>0</v>
      </c>
      <c r="D78" s="157"/>
      <c r="E78" s="248">
        <v>0</v>
      </c>
      <c r="F78" s="157"/>
      <c r="G78" s="248">
        <v>0</v>
      </c>
      <c r="H78" s="158"/>
      <c r="I78" s="248">
        <v>0</v>
      </c>
      <c r="J78" s="159"/>
      <c r="K78" s="248">
        <v>0</v>
      </c>
      <c r="L78" s="166"/>
      <c r="M78" s="160">
        <f aca="true" t="shared" si="2" ref="M78:M84">SUM(C78:K78)</f>
        <v>0</v>
      </c>
      <c r="N78" s="337"/>
      <c r="O78" s="113"/>
      <c r="P78" s="113"/>
      <c r="Q78" s="113"/>
      <c r="R78" s="113"/>
      <c r="S78" s="113"/>
      <c r="T78" s="113"/>
      <c r="U78" s="113"/>
      <c r="V78" s="113"/>
      <c r="W78" s="113"/>
      <c r="X78" s="113"/>
    </row>
    <row r="79" spans="1:15" ht="12.75">
      <c r="A79" s="164" t="s">
        <v>50</v>
      </c>
      <c r="B79" s="165"/>
      <c r="C79" s="249">
        <v>0</v>
      </c>
      <c r="D79" s="161"/>
      <c r="E79" s="249">
        <v>0</v>
      </c>
      <c r="F79" s="161"/>
      <c r="G79" s="249">
        <v>0</v>
      </c>
      <c r="H79" s="161"/>
      <c r="I79" s="249">
        <v>0</v>
      </c>
      <c r="J79" s="161"/>
      <c r="K79" s="249">
        <v>0</v>
      </c>
      <c r="L79" s="166"/>
      <c r="M79" s="160">
        <f t="shared" si="2"/>
        <v>0</v>
      </c>
      <c r="O79" s="113"/>
    </row>
    <row r="80" spans="1:15" ht="12.75">
      <c r="A80" s="164" t="s">
        <v>46</v>
      </c>
      <c r="B80" s="165"/>
      <c r="C80" s="249">
        <v>0</v>
      </c>
      <c r="D80" s="161"/>
      <c r="E80" s="249">
        <v>0</v>
      </c>
      <c r="F80" s="161"/>
      <c r="G80" s="249">
        <v>0</v>
      </c>
      <c r="H80" s="161"/>
      <c r="I80" s="249">
        <v>0</v>
      </c>
      <c r="J80" s="161"/>
      <c r="K80" s="249">
        <v>0</v>
      </c>
      <c r="L80" s="166"/>
      <c r="M80" s="160">
        <f t="shared" si="2"/>
        <v>0</v>
      </c>
      <c r="O80" s="113"/>
    </row>
    <row r="81" spans="1:15" ht="12.75">
      <c r="A81" s="164" t="s">
        <v>51</v>
      </c>
      <c r="B81" s="165"/>
      <c r="C81" s="249">
        <v>0</v>
      </c>
      <c r="D81" s="161"/>
      <c r="E81" s="249">
        <v>0</v>
      </c>
      <c r="F81" s="161"/>
      <c r="G81" s="249">
        <v>0</v>
      </c>
      <c r="H81" s="161"/>
      <c r="I81" s="249">
        <v>0</v>
      </c>
      <c r="J81" s="161"/>
      <c r="K81" s="249">
        <v>0</v>
      </c>
      <c r="L81" s="166"/>
      <c r="M81" s="160">
        <f t="shared" si="2"/>
        <v>0</v>
      </c>
      <c r="O81" s="113"/>
    </row>
    <row r="82" spans="1:15" ht="12.75">
      <c r="A82" s="164" t="s">
        <v>52</v>
      </c>
      <c r="B82" s="165"/>
      <c r="C82" s="249">
        <v>0</v>
      </c>
      <c r="D82" s="161"/>
      <c r="E82" s="249">
        <v>0</v>
      </c>
      <c r="F82" s="161"/>
      <c r="G82" s="249">
        <v>0</v>
      </c>
      <c r="H82" s="161"/>
      <c r="I82" s="249">
        <v>0</v>
      </c>
      <c r="J82" s="161"/>
      <c r="K82" s="249">
        <v>0</v>
      </c>
      <c r="L82" s="166"/>
      <c r="M82" s="160">
        <f t="shared" si="2"/>
        <v>0</v>
      </c>
      <c r="O82" s="113"/>
    </row>
    <row r="83" spans="1:24" s="131" customFormat="1" ht="12.75">
      <c r="A83" s="164" t="s">
        <v>26</v>
      </c>
      <c r="B83" s="162"/>
      <c r="C83" s="249">
        <v>0</v>
      </c>
      <c r="D83" s="161"/>
      <c r="E83" s="249">
        <v>0</v>
      </c>
      <c r="F83" s="161"/>
      <c r="G83" s="249">
        <v>0</v>
      </c>
      <c r="H83" s="161"/>
      <c r="I83" s="249">
        <v>0</v>
      </c>
      <c r="J83" s="161"/>
      <c r="K83" s="249">
        <v>0</v>
      </c>
      <c r="L83" s="108"/>
      <c r="M83" s="160">
        <f t="shared" si="2"/>
        <v>0</v>
      </c>
      <c r="N83" s="336"/>
      <c r="O83" s="113"/>
      <c r="P83" s="113"/>
      <c r="Q83" s="113"/>
      <c r="R83" s="113"/>
      <c r="S83" s="113"/>
      <c r="T83" s="113"/>
      <c r="U83" s="113"/>
      <c r="V83" s="113"/>
      <c r="W83" s="113"/>
      <c r="X83" s="113"/>
    </row>
    <row r="84" spans="1:24" s="131" customFormat="1" ht="12.75">
      <c r="A84" s="163" t="s">
        <v>53</v>
      </c>
      <c r="B84" s="162"/>
      <c r="C84" s="160">
        <f>SUM(C78:C83)</f>
        <v>0</v>
      </c>
      <c r="D84" s="108"/>
      <c r="E84" s="160">
        <f>SUM(E78:E83)</f>
        <v>0</v>
      </c>
      <c r="F84" s="108"/>
      <c r="G84" s="160">
        <f>SUM(G78:G83)</f>
        <v>0</v>
      </c>
      <c r="H84" s="108"/>
      <c r="I84" s="160">
        <f>SUM(I78:I83)</f>
        <v>0</v>
      </c>
      <c r="J84" s="108"/>
      <c r="K84" s="160">
        <f>SUM(K78:K83)</f>
        <v>0</v>
      </c>
      <c r="L84" s="108"/>
      <c r="M84" s="160">
        <f t="shared" si="2"/>
        <v>0</v>
      </c>
      <c r="N84" s="336"/>
      <c r="O84" s="113"/>
      <c r="P84" s="113"/>
      <c r="Q84" s="113"/>
      <c r="R84" s="113"/>
      <c r="S84" s="113"/>
      <c r="T84" s="113"/>
      <c r="U84" s="113"/>
      <c r="V84" s="113"/>
      <c r="W84" s="113"/>
      <c r="X84" s="113"/>
    </row>
    <row r="85" spans="1:15" ht="12.75">
      <c r="A85" s="167"/>
      <c r="B85" s="165"/>
      <c r="C85" s="166"/>
      <c r="D85" s="166"/>
      <c r="E85" s="166"/>
      <c r="F85" s="166"/>
      <c r="G85" s="166"/>
      <c r="H85" s="166"/>
      <c r="I85" s="166"/>
      <c r="J85" s="166"/>
      <c r="K85" s="166"/>
      <c r="L85" s="166"/>
      <c r="M85" s="108"/>
      <c r="O85" s="113"/>
    </row>
    <row r="86" spans="1:15" ht="12.75">
      <c r="A86" s="163" t="s">
        <v>54</v>
      </c>
      <c r="B86" s="165"/>
      <c r="C86" s="166"/>
      <c r="D86" s="166"/>
      <c r="E86" s="166"/>
      <c r="F86" s="166"/>
      <c r="G86" s="166"/>
      <c r="H86" s="166"/>
      <c r="I86" s="166"/>
      <c r="J86" s="166"/>
      <c r="K86" s="166"/>
      <c r="L86" s="166"/>
      <c r="M86" s="108"/>
      <c r="N86" s="337"/>
      <c r="O86" s="113"/>
    </row>
    <row r="87" spans="1:24" s="338" customFormat="1" ht="12.75">
      <c r="A87" s="164" t="s">
        <v>55</v>
      </c>
      <c r="B87" s="165"/>
      <c r="C87" s="248">
        <v>0</v>
      </c>
      <c r="D87" s="157"/>
      <c r="E87" s="248">
        <v>0</v>
      </c>
      <c r="F87" s="157"/>
      <c r="G87" s="248">
        <v>0</v>
      </c>
      <c r="H87" s="158"/>
      <c r="I87" s="248">
        <v>0</v>
      </c>
      <c r="J87" s="159"/>
      <c r="K87" s="248">
        <v>0</v>
      </c>
      <c r="L87" s="166"/>
      <c r="M87" s="160">
        <f>SUM(C87:K87)</f>
        <v>0</v>
      </c>
      <c r="N87" s="337"/>
      <c r="O87" s="113"/>
      <c r="P87" s="113"/>
      <c r="Q87" s="113"/>
      <c r="R87" s="113"/>
      <c r="S87" s="113"/>
      <c r="T87" s="113"/>
      <c r="U87" s="113"/>
      <c r="V87" s="113"/>
      <c r="W87" s="113"/>
      <c r="X87" s="113"/>
    </row>
    <row r="88" spans="1:24" s="338" customFormat="1" ht="12.75">
      <c r="A88" s="164" t="s">
        <v>56</v>
      </c>
      <c r="B88" s="165"/>
      <c r="C88" s="249">
        <v>0</v>
      </c>
      <c r="D88" s="161"/>
      <c r="E88" s="249">
        <v>0</v>
      </c>
      <c r="F88" s="161"/>
      <c r="G88" s="249">
        <v>0</v>
      </c>
      <c r="H88" s="161"/>
      <c r="I88" s="249">
        <v>0</v>
      </c>
      <c r="J88" s="161"/>
      <c r="K88" s="249">
        <v>0</v>
      </c>
      <c r="L88" s="166"/>
      <c r="M88" s="160">
        <f>SUM(C88:K88)</f>
        <v>0</v>
      </c>
      <c r="N88" s="337"/>
      <c r="O88" s="113"/>
      <c r="P88" s="113"/>
      <c r="Q88" s="113"/>
      <c r="R88" s="113"/>
      <c r="S88" s="113"/>
      <c r="T88" s="113"/>
      <c r="U88" s="113"/>
      <c r="V88" s="113"/>
      <c r="W88" s="113"/>
      <c r="X88" s="113"/>
    </row>
    <row r="89" spans="1:24" s="338" customFormat="1" ht="12.75">
      <c r="A89" s="164" t="s">
        <v>57</v>
      </c>
      <c r="B89" s="165"/>
      <c r="C89" s="249">
        <v>0</v>
      </c>
      <c r="D89" s="161"/>
      <c r="E89" s="249">
        <v>0</v>
      </c>
      <c r="F89" s="161"/>
      <c r="G89" s="249">
        <v>0</v>
      </c>
      <c r="H89" s="161"/>
      <c r="I89" s="249">
        <v>0</v>
      </c>
      <c r="J89" s="161"/>
      <c r="K89" s="249">
        <v>0</v>
      </c>
      <c r="L89" s="166"/>
      <c r="M89" s="160">
        <f>SUM(C89:K89)</f>
        <v>0</v>
      </c>
      <c r="N89" s="337"/>
      <c r="O89" s="113"/>
      <c r="P89" s="113"/>
      <c r="Q89" s="113"/>
      <c r="R89" s="113"/>
      <c r="S89" s="113"/>
      <c r="T89" s="113"/>
      <c r="U89" s="113"/>
      <c r="V89" s="113"/>
      <c r="W89" s="113"/>
      <c r="X89" s="113"/>
    </row>
    <row r="90" spans="1:24" s="340" customFormat="1" ht="12.75">
      <c r="A90" s="163" t="s">
        <v>58</v>
      </c>
      <c r="B90" s="162"/>
      <c r="C90" s="160">
        <f>SUM(C87:C89)</f>
        <v>0</v>
      </c>
      <c r="D90" s="108"/>
      <c r="E90" s="160">
        <f>SUM(E87:E89)</f>
        <v>0</v>
      </c>
      <c r="F90" s="108"/>
      <c r="G90" s="160">
        <f>SUM(G87:G89)</f>
        <v>0</v>
      </c>
      <c r="H90" s="108"/>
      <c r="I90" s="160">
        <f>SUM(I87:I89)</f>
        <v>0</v>
      </c>
      <c r="J90" s="108"/>
      <c r="K90" s="160">
        <f>SUM(K87:K89)</f>
        <v>0</v>
      </c>
      <c r="L90" s="108"/>
      <c r="M90" s="160">
        <f>SUM(C90:K90)</f>
        <v>0</v>
      </c>
      <c r="N90" s="339"/>
      <c r="O90" s="113"/>
      <c r="P90" s="113"/>
      <c r="Q90" s="113"/>
      <c r="R90" s="113"/>
      <c r="S90" s="113"/>
      <c r="T90" s="113"/>
      <c r="U90" s="113"/>
      <c r="V90" s="113"/>
      <c r="W90" s="113"/>
      <c r="X90" s="113"/>
    </row>
    <row r="91" spans="1:15" ht="12.75">
      <c r="A91" s="167"/>
      <c r="B91" s="165"/>
      <c r="C91" s="166"/>
      <c r="D91" s="166"/>
      <c r="E91" s="166"/>
      <c r="F91" s="166"/>
      <c r="G91" s="166"/>
      <c r="H91" s="166"/>
      <c r="I91" s="166"/>
      <c r="J91" s="166"/>
      <c r="K91" s="166"/>
      <c r="L91" s="166"/>
      <c r="M91" s="108"/>
      <c r="O91" s="113"/>
    </row>
    <row r="92" spans="1:15" ht="12.75">
      <c r="A92" s="163" t="s">
        <v>59</v>
      </c>
      <c r="B92" s="165"/>
      <c r="C92" s="166"/>
      <c r="D92" s="166"/>
      <c r="E92" s="166"/>
      <c r="F92" s="166"/>
      <c r="G92" s="166"/>
      <c r="H92" s="166"/>
      <c r="I92" s="166"/>
      <c r="J92" s="166"/>
      <c r="K92" s="166"/>
      <c r="L92" s="166"/>
      <c r="M92" s="108"/>
      <c r="O92" s="113"/>
    </row>
    <row r="93" spans="1:15" ht="12.75">
      <c r="A93" s="156" t="s">
        <v>60</v>
      </c>
      <c r="B93" s="152"/>
      <c r="C93" s="248">
        <v>0</v>
      </c>
      <c r="D93" s="157"/>
      <c r="E93" s="248">
        <v>0</v>
      </c>
      <c r="F93" s="157"/>
      <c r="G93" s="248">
        <v>0</v>
      </c>
      <c r="H93" s="158"/>
      <c r="I93" s="248">
        <v>0</v>
      </c>
      <c r="J93" s="159"/>
      <c r="K93" s="248">
        <v>0</v>
      </c>
      <c r="L93" s="161"/>
      <c r="M93" s="160">
        <f>SUM(C93:K93)</f>
        <v>0</v>
      </c>
      <c r="O93" s="113"/>
    </row>
    <row r="94" spans="1:15" ht="12.75">
      <c r="A94" s="156" t="s">
        <v>61</v>
      </c>
      <c r="B94" s="152"/>
      <c r="C94" s="249">
        <v>0</v>
      </c>
      <c r="D94" s="161"/>
      <c r="E94" s="249">
        <v>0</v>
      </c>
      <c r="F94" s="161"/>
      <c r="G94" s="249">
        <v>0</v>
      </c>
      <c r="H94" s="161"/>
      <c r="I94" s="249">
        <v>0</v>
      </c>
      <c r="J94" s="161"/>
      <c r="K94" s="249">
        <v>0</v>
      </c>
      <c r="L94" s="161"/>
      <c r="M94" s="160">
        <f>SUM(C94:K94)</f>
        <v>0</v>
      </c>
      <c r="O94" s="113"/>
    </row>
    <row r="95" spans="1:15" ht="12.75">
      <c r="A95" s="156" t="s">
        <v>62</v>
      </c>
      <c r="B95" s="152"/>
      <c r="C95" s="249">
        <v>0</v>
      </c>
      <c r="D95" s="161"/>
      <c r="E95" s="249">
        <v>0</v>
      </c>
      <c r="F95" s="161"/>
      <c r="G95" s="249">
        <v>0</v>
      </c>
      <c r="H95" s="161"/>
      <c r="I95" s="249">
        <v>0</v>
      </c>
      <c r="J95" s="161"/>
      <c r="K95" s="249">
        <v>0</v>
      </c>
      <c r="L95" s="161"/>
      <c r="M95" s="160">
        <f>SUM(C95:K95)</f>
        <v>0</v>
      </c>
      <c r="O95" s="113"/>
    </row>
    <row r="96" spans="1:15" ht="12.75">
      <c r="A96" s="164" t="s">
        <v>26</v>
      </c>
      <c r="B96" s="152"/>
      <c r="C96" s="249">
        <v>0</v>
      </c>
      <c r="D96" s="161"/>
      <c r="E96" s="249">
        <v>0</v>
      </c>
      <c r="F96" s="161"/>
      <c r="G96" s="249">
        <v>0</v>
      </c>
      <c r="H96" s="161"/>
      <c r="I96" s="249">
        <v>0</v>
      </c>
      <c r="J96" s="161"/>
      <c r="K96" s="249">
        <v>0</v>
      </c>
      <c r="L96" s="161"/>
      <c r="M96" s="160">
        <f>SUM(C96:K96)</f>
        <v>0</v>
      </c>
      <c r="O96" s="113"/>
    </row>
    <row r="97" spans="1:24" s="340" customFormat="1" ht="12.75">
      <c r="A97" s="163" t="s">
        <v>63</v>
      </c>
      <c r="B97" s="162"/>
      <c r="C97" s="160">
        <f>SUM(C93:C96)</f>
        <v>0</v>
      </c>
      <c r="D97" s="108"/>
      <c r="E97" s="160">
        <f>SUM(E93:E96)</f>
        <v>0</v>
      </c>
      <c r="F97" s="108"/>
      <c r="G97" s="160">
        <f>SUM(G93:G96)</f>
        <v>0</v>
      </c>
      <c r="H97" s="108"/>
      <c r="I97" s="160">
        <f>SUM(I93:I96)</f>
        <v>0</v>
      </c>
      <c r="J97" s="108"/>
      <c r="K97" s="160">
        <f>SUM(K93:K96)</f>
        <v>0</v>
      </c>
      <c r="L97" s="108"/>
      <c r="M97" s="160">
        <f>SUM(C97:K97)</f>
        <v>0</v>
      </c>
      <c r="N97" s="339"/>
      <c r="O97" s="113"/>
      <c r="P97" s="113"/>
      <c r="Q97" s="113"/>
      <c r="R97" s="113"/>
      <c r="S97" s="113"/>
      <c r="T97" s="113"/>
      <c r="U97" s="113"/>
      <c r="V97" s="113"/>
      <c r="W97" s="113"/>
      <c r="X97" s="113"/>
    </row>
    <row r="98" spans="1:15" ht="12.75">
      <c r="A98" s="135"/>
      <c r="B98" s="152"/>
      <c r="C98" s="161"/>
      <c r="D98" s="161"/>
      <c r="E98" s="161"/>
      <c r="F98" s="161"/>
      <c r="G98" s="161"/>
      <c r="H98" s="161"/>
      <c r="I98" s="161"/>
      <c r="J98" s="161"/>
      <c r="K98" s="161"/>
      <c r="L98" s="161"/>
      <c r="M98" s="108"/>
      <c r="O98" s="113"/>
    </row>
    <row r="99" spans="1:15" ht="12.75">
      <c r="A99" s="135"/>
      <c r="B99" s="152"/>
      <c r="C99" s="161"/>
      <c r="D99" s="161"/>
      <c r="E99" s="161"/>
      <c r="F99" s="161"/>
      <c r="G99" s="161"/>
      <c r="H99" s="161"/>
      <c r="I99" s="161"/>
      <c r="J99" s="161"/>
      <c r="K99" s="161"/>
      <c r="L99" s="161"/>
      <c r="M99" s="108"/>
      <c r="O99" s="113"/>
    </row>
    <row r="100" spans="1:24" s="131" customFormat="1" ht="12.75">
      <c r="A100" s="155" t="s">
        <v>64</v>
      </c>
      <c r="B100" s="162"/>
      <c r="C100" s="160">
        <f>C14+C21+C28+C35+C42+C49+C59+C68+C75+C84+C90+C97</f>
        <v>0</v>
      </c>
      <c r="D100" s="108"/>
      <c r="E100" s="160">
        <f>E14+E21+E28+E35+E42+E49+E59+E68+E75+E84+E90+E97</f>
        <v>0</v>
      </c>
      <c r="F100" s="108"/>
      <c r="G100" s="160">
        <f>G14+G21+G28+G35+G42+G49+G59+G68+G75+G84+G90+G97</f>
        <v>0</v>
      </c>
      <c r="H100" s="108"/>
      <c r="I100" s="160">
        <f>I14+I21+I28+I35+I42+I49+I59+I68+I75+I84+I90+I97</f>
        <v>0</v>
      </c>
      <c r="J100" s="108"/>
      <c r="K100" s="160">
        <f>K14+K21+K28+K35+K42+K49+K59+K68+K75+K84+K90+K97</f>
        <v>0</v>
      </c>
      <c r="L100" s="108"/>
      <c r="M100" s="160">
        <f>SUM(C100:K100)</f>
        <v>0</v>
      </c>
      <c r="N100" s="336"/>
      <c r="O100" s="113"/>
      <c r="P100" s="113"/>
      <c r="Q100" s="113"/>
      <c r="R100" s="113"/>
      <c r="S100" s="113"/>
      <c r="T100" s="113"/>
      <c r="U100" s="113"/>
      <c r="V100" s="113"/>
      <c r="W100" s="113"/>
      <c r="X100" s="113"/>
    </row>
    <row r="101" spans="1:24" s="131" customFormat="1" ht="12.75">
      <c r="A101" s="155" t="s">
        <v>65</v>
      </c>
      <c r="B101" s="162"/>
      <c r="C101" s="169" t="str">
        <f>IF(C186=0,"",C100/C186)</f>
        <v/>
      </c>
      <c r="D101" s="170"/>
      <c r="E101" s="169" t="str">
        <f>IF(E186=0,"",E100/E186)</f>
        <v/>
      </c>
      <c r="F101" s="170"/>
      <c r="G101" s="169" t="str">
        <f>IF(G186=0,"",G100/G186)</f>
        <v/>
      </c>
      <c r="H101" s="170"/>
      <c r="I101" s="169" t="str">
        <f>IF(I186=0,"",I100/I186)</f>
        <v/>
      </c>
      <c r="J101" s="170"/>
      <c r="K101" s="169" t="str">
        <f>IF(K186=0,"",K100/K186)</f>
        <v/>
      </c>
      <c r="L101" s="170"/>
      <c r="M101" s="169" t="str">
        <f>IF(M186=0,"",M100/M186)</f>
        <v/>
      </c>
      <c r="N101" s="336"/>
      <c r="O101" s="113"/>
      <c r="P101" s="113"/>
      <c r="Q101" s="113"/>
      <c r="R101" s="113"/>
      <c r="S101" s="113"/>
      <c r="T101" s="113"/>
      <c r="U101" s="113"/>
      <c r="V101" s="113"/>
      <c r="W101" s="113"/>
      <c r="X101" s="113"/>
    </row>
    <row r="102" spans="1:15" ht="18.75" customHeight="1">
      <c r="A102" s="151" t="s">
        <v>224</v>
      </c>
      <c r="B102" s="152"/>
      <c r="C102" s="108"/>
      <c r="D102" s="108"/>
      <c r="E102" s="108"/>
      <c r="F102" s="108"/>
      <c r="G102" s="108"/>
      <c r="H102" s="108"/>
      <c r="I102" s="108"/>
      <c r="J102" s="108"/>
      <c r="K102" s="108"/>
      <c r="L102" s="108"/>
      <c r="M102" s="108"/>
      <c r="O102" s="113"/>
    </row>
    <row r="103" spans="1:24" s="340" customFormat="1" ht="12.75">
      <c r="A103" s="155" t="s">
        <v>23</v>
      </c>
      <c r="B103" s="199"/>
      <c r="C103" s="201"/>
      <c r="D103" s="202"/>
      <c r="E103" s="201"/>
      <c r="F103" s="202"/>
      <c r="G103" s="201"/>
      <c r="H103" s="202"/>
      <c r="I103" s="201"/>
      <c r="J103" s="107"/>
      <c r="K103" s="201"/>
      <c r="L103" s="107"/>
      <c r="M103" s="106"/>
      <c r="N103" s="339"/>
      <c r="O103" s="113"/>
      <c r="P103" s="113"/>
      <c r="Q103" s="113"/>
      <c r="R103" s="113"/>
      <c r="S103" s="113"/>
      <c r="T103" s="113"/>
      <c r="U103" s="113"/>
      <c r="V103" s="113"/>
      <c r="W103" s="113"/>
      <c r="X103" s="113"/>
    </row>
    <row r="104" spans="1:24" s="340" customFormat="1" ht="12.75">
      <c r="A104" s="274" t="s">
        <v>212</v>
      </c>
      <c r="B104" s="199"/>
      <c r="C104" s="248">
        <v>0</v>
      </c>
      <c r="D104" s="157"/>
      <c r="E104" s="248">
        <v>0</v>
      </c>
      <c r="F104" s="157"/>
      <c r="G104" s="248">
        <v>0</v>
      </c>
      <c r="H104" s="158"/>
      <c r="I104" s="248">
        <v>0</v>
      </c>
      <c r="J104" s="159"/>
      <c r="K104" s="248">
        <v>0</v>
      </c>
      <c r="L104" s="152"/>
      <c r="M104" s="160">
        <f>SUM(C104:K104)</f>
        <v>0</v>
      </c>
      <c r="N104" s="339"/>
      <c r="O104" s="113"/>
      <c r="P104" s="113"/>
      <c r="Q104" s="113"/>
      <c r="R104" s="113"/>
      <c r="S104" s="113"/>
      <c r="T104" s="113"/>
      <c r="U104" s="113"/>
      <c r="V104" s="113"/>
      <c r="W104" s="113"/>
      <c r="X104" s="113"/>
    </row>
    <row r="105" spans="1:24" s="340" customFormat="1" ht="12.75">
      <c r="A105" s="164" t="s">
        <v>24</v>
      </c>
      <c r="B105" s="162"/>
      <c r="C105" s="249">
        <v>0</v>
      </c>
      <c r="D105" s="161"/>
      <c r="E105" s="249">
        <v>0</v>
      </c>
      <c r="F105" s="161"/>
      <c r="G105" s="249">
        <v>0</v>
      </c>
      <c r="H105" s="161"/>
      <c r="I105" s="249">
        <v>0</v>
      </c>
      <c r="J105" s="161"/>
      <c r="K105" s="249">
        <v>0</v>
      </c>
      <c r="L105" s="159"/>
      <c r="M105" s="160">
        <f>SUM(C105:K105)</f>
        <v>0</v>
      </c>
      <c r="N105" s="339"/>
      <c r="O105" s="113"/>
      <c r="P105" s="113"/>
      <c r="Q105" s="113"/>
      <c r="R105" s="113"/>
      <c r="S105" s="113"/>
      <c r="T105" s="113"/>
      <c r="U105" s="113"/>
      <c r="V105" s="113"/>
      <c r="W105" s="113"/>
      <c r="X105" s="113"/>
    </row>
    <row r="106" spans="1:24" s="340" customFormat="1" ht="12.75">
      <c r="A106" s="164" t="s">
        <v>25</v>
      </c>
      <c r="B106" s="162"/>
      <c r="C106" s="249">
        <v>0</v>
      </c>
      <c r="D106" s="161"/>
      <c r="E106" s="249">
        <v>0</v>
      </c>
      <c r="F106" s="161"/>
      <c r="G106" s="249">
        <v>0</v>
      </c>
      <c r="H106" s="161"/>
      <c r="I106" s="249">
        <v>0</v>
      </c>
      <c r="J106" s="161"/>
      <c r="K106" s="249">
        <v>0</v>
      </c>
      <c r="L106" s="161"/>
      <c r="M106" s="160">
        <f>SUM(C106:K106)</f>
        <v>0</v>
      </c>
      <c r="N106" s="339"/>
      <c r="O106" s="113"/>
      <c r="P106" s="113"/>
      <c r="Q106" s="113"/>
      <c r="R106" s="113"/>
      <c r="S106" s="113"/>
      <c r="T106" s="113"/>
      <c r="U106" s="113"/>
      <c r="V106" s="113"/>
      <c r="W106" s="113"/>
      <c r="X106" s="113"/>
    </row>
    <row r="107" spans="1:24" s="340" customFormat="1" ht="12.75">
      <c r="A107" s="164" t="s">
        <v>26</v>
      </c>
      <c r="B107" s="162"/>
      <c r="C107" s="249">
        <v>0</v>
      </c>
      <c r="D107" s="161"/>
      <c r="E107" s="249">
        <v>0</v>
      </c>
      <c r="F107" s="161"/>
      <c r="G107" s="249">
        <v>0</v>
      </c>
      <c r="H107" s="161"/>
      <c r="I107" s="249">
        <v>0</v>
      </c>
      <c r="J107" s="161"/>
      <c r="K107" s="249">
        <v>0</v>
      </c>
      <c r="L107" s="161"/>
      <c r="M107" s="160">
        <f>SUM(C107:K107)</f>
        <v>0</v>
      </c>
      <c r="N107" s="339"/>
      <c r="O107" s="113"/>
      <c r="P107" s="113"/>
      <c r="Q107" s="113"/>
      <c r="R107" s="113"/>
      <c r="S107" s="113"/>
      <c r="T107" s="113"/>
      <c r="U107" s="113"/>
      <c r="V107" s="113"/>
      <c r="W107" s="113"/>
      <c r="X107" s="113"/>
    </row>
    <row r="108" spans="1:24" s="340" customFormat="1" ht="12.75">
      <c r="A108" s="155" t="s">
        <v>27</v>
      </c>
      <c r="B108" s="162"/>
      <c r="C108" s="160">
        <f>SUM(C104:C107)</f>
        <v>0</v>
      </c>
      <c r="D108" s="108"/>
      <c r="E108" s="160">
        <f>SUM(E104:E107)</f>
        <v>0</v>
      </c>
      <c r="F108" s="108"/>
      <c r="G108" s="160">
        <f>SUM(G104:G107)</f>
        <v>0</v>
      </c>
      <c r="H108" s="108"/>
      <c r="I108" s="160">
        <f>SUM(I104:I107)</f>
        <v>0</v>
      </c>
      <c r="J108" s="108"/>
      <c r="K108" s="160">
        <f>SUM(K104:K107)</f>
        <v>0</v>
      </c>
      <c r="L108" s="108"/>
      <c r="M108" s="160">
        <f>SUM(M104:M107)</f>
        <v>0</v>
      </c>
      <c r="N108" s="339"/>
      <c r="O108" s="113"/>
      <c r="P108" s="113"/>
      <c r="Q108" s="113"/>
      <c r="R108" s="113"/>
      <c r="S108" s="113"/>
      <c r="T108" s="113"/>
      <c r="U108" s="113"/>
      <c r="V108" s="113"/>
      <c r="W108" s="113"/>
      <c r="X108" s="113"/>
    </row>
    <row r="109" spans="1:15" ht="12.75">
      <c r="A109" s="163"/>
      <c r="B109" s="152"/>
      <c r="C109" s="161"/>
      <c r="D109" s="161"/>
      <c r="E109" s="161"/>
      <c r="F109" s="161"/>
      <c r="G109" s="161"/>
      <c r="H109" s="161"/>
      <c r="I109" s="161"/>
      <c r="J109" s="161"/>
      <c r="K109" s="161"/>
      <c r="L109" s="161"/>
      <c r="M109" s="108"/>
      <c r="O109" s="113"/>
    </row>
    <row r="110" spans="1:15" ht="12.75">
      <c r="A110" s="163" t="s">
        <v>28</v>
      </c>
      <c r="B110" s="152"/>
      <c r="C110" s="161"/>
      <c r="D110" s="161"/>
      <c r="E110" s="161"/>
      <c r="F110" s="161"/>
      <c r="G110" s="161"/>
      <c r="H110" s="161"/>
      <c r="I110" s="161"/>
      <c r="J110" s="161"/>
      <c r="K110" s="161"/>
      <c r="L110" s="161"/>
      <c r="M110" s="108"/>
      <c r="O110" s="113"/>
    </row>
    <row r="111" spans="1:15" ht="12.75">
      <c r="A111" s="156" t="s">
        <v>29</v>
      </c>
      <c r="B111" s="152"/>
      <c r="C111" s="248">
        <v>0</v>
      </c>
      <c r="D111" s="157"/>
      <c r="E111" s="248">
        <v>0</v>
      </c>
      <c r="F111" s="157"/>
      <c r="G111" s="248">
        <v>0</v>
      </c>
      <c r="H111" s="158"/>
      <c r="I111" s="248">
        <v>0</v>
      </c>
      <c r="J111" s="159"/>
      <c r="K111" s="248">
        <v>0</v>
      </c>
      <c r="L111" s="161"/>
      <c r="M111" s="160">
        <f aca="true" t="shared" si="3" ref="M111:M118">SUM(C111:K111)</f>
        <v>0</v>
      </c>
      <c r="O111" s="113"/>
    </row>
    <row r="112" spans="1:15" ht="12.75">
      <c r="A112" s="156" t="s">
        <v>30</v>
      </c>
      <c r="B112" s="152"/>
      <c r="C112" s="249">
        <v>0</v>
      </c>
      <c r="D112" s="161"/>
      <c r="E112" s="249">
        <v>0</v>
      </c>
      <c r="F112" s="161"/>
      <c r="G112" s="249">
        <v>0</v>
      </c>
      <c r="H112" s="161"/>
      <c r="I112" s="249">
        <v>0</v>
      </c>
      <c r="J112" s="161"/>
      <c r="K112" s="249">
        <v>0</v>
      </c>
      <c r="L112" s="161"/>
      <c r="M112" s="160">
        <f t="shared" si="3"/>
        <v>0</v>
      </c>
      <c r="O112" s="113"/>
    </row>
    <row r="113" spans="1:24" s="338" customFormat="1" ht="12.75">
      <c r="A113" s="156" t="s">
        <v>31</v>
      </c>
      <c r="B113" s="152"/>
      <c r="C113" s="249">
        <v>0</v>
      </c>
      <c r="D113" s="161"/>
      <c r="E113" s="249">
        <v>0</v>
      </c>
      <c r="F113" s="161"/>
      <c r="G113" s="249">
        <v>0</v>
      </c>
      <c r="H113" s="161"/>
      <c r="I113" s="249">
        <v>0</v>
      </c>
      <c r="J113" s="161"/>
      <c r="K113" s="249">
        <v>0</v>
      </c>
      <c r="L113" s="161"/>
      <c r="M113" s="160">
        <f t="shared" si="3"/>
        <v>0</v>
      </c>
      <c r="N113" s="337"/>
      <c r="O113" s="113"/>
      <c r="P113" s="113"/>
      <c r="Q113" s="113"/>
      <c r="R113" s="113"/>
      <c r="S113" s="113"/>
      <c r="T113" s="113"/>
      <c r="U113" s="113"/>
      <c r="V113" s="113"/>
      <c r="W113" s="113"/>
      <c r="X113" s="113"/>
    </row>
    <row r="114" spans="1:15" ht="12.75">
      <c r="A114" s="164" t="s">
        <v>32</v>
      </c>
      <c r="B114" s="165"/>
      <c r="C114" s="249">
        <v>0</v>
      </c>
      <c r="D114" s="161"/>
      <c r="E114" s="249">
        <v>0</v>
      </c>
      <c r="F114" s="161"/>
      <c r="G114" s="249">
        <v>0</v>
      </c>
      <c r="H114" s="161"/>
      <c r="I114" s="249">
        <v>0</v>
      </c>
      <c r="J114" s="161"/>
      <c r="K114" s="249">
        <v>0</v>
      </c>
      <c r="L114" s="166"/>
      <c r="M114" s="160">
        <f t="shared" si="3"/>
        <v>0</v>
      </c>
      <c r="O114" s="113"/>
    </row>
    <row r="115" spans="1:15" ht="12.75">
      <c r="A115" s="156" t="s">
        <v>33</v>
      </c>
      <c r="B115" s="152"/>
      <c r="C115" s="249">
        <v>0</v>
      </c>
      <c r="D115" s="161"/>
      <c r="E115" s="249">
        <v>0</v>
      </c>
      <c r="F115" s="161"/>
      <c r="G115" s="249">
        <v>0</v>
      </c>
      <c r="H115" s="161"/>
      <c r="I115" s="249">
        <v>0</v>
      </c>
      <c r="J115" s="161"/>
      <c r="K115" s="249">
        <v>0</v>
      </c>
      <c r="L115" s="161"/>
      <c r="M115" s="160">
        <f t="shared" si="3"/>
        <v>0</v>
      </c>
      <c r="O115" s="113"/>
    </row>
    <row r="116" spans="1:15" ht="12.75">
      <c r="A116" s="156" t="s">
        <v>34</v>
      </c>
      <c r="B116" s="152"/>
      <c r="C116" s="249">
        <v>0</v>
      </c>
      <c r="D116" s="161"/>
      <c r="E116" s="249">
        <v>0</v>
      </c>
      <c r="F116" s="161"/>
      <c r="G116" s="249">
        <v>0</v>
      </c>
      <c r="H116" s="161"/>
      <c r="I116" s="249">
        <v>0</v>
      </c>
      <c r="J116" s="161"/>
      <c r="K116" s="249">
        <v>0</v>
      </c>
      <c r="L116" s="161"/>
      <c r="M116" s="160">
        <f t="shared" si="3"/>
        <v>0</v>
      </c>
      <c r="O116" s="113"/>
    </row>
    <row r="117" spans="1:24" s="131" customFormat="1" ht="12.75">
      <c r="A117" s="156" t="s">
        <v>26</v>
      </c>
      <c r="B117" s="152"/>
      <c r="C117" s="249">
        <v>0</v>
      </c>
      <c r="D117" s="161"/>
      <c r="E117" s="249">
        <v>0</v>
      </c>
      <c r="F117" s="161"/>
      <c r="G117" s="249">
        <v>0</v>
      </c>
      <c r="H117" s="161"/>
      <c r="I117" s="249">
        <v>0</v>
      </c>
      <c r="J117" s="161"/>
      <c r="K117" s="249">
        <v>0</v>
      </c>
      <c r="L117" s="161"/>
      <c r="M117" s="160">
        <f t="shared" si="3"/>
        <v>0</v>
      </c>
      <c r="N117" s="336"/>
      <c r="O117" s="113"/>
      <c r="P117" s="113"/>
      <c r="Q117" s="113"/>
      <c r="R117" s="113"/>
      <c r="S117" s="113"/>
      <c r="T117" s="113"/>
      <c r="U117" s="113"/>
      <c r="V117" s="113"/>
      <c r="W117" s="113"/>
      <c r="X117" s="113"/>
    </row>
    <row r="118" spans="1:24" s="340" customFormat="1" ht="12.75">
      <c r="A118" s="163" t="s">
        <v>35</v>
      </c>
      <c r="B118" s="162"/>
      <c r="C118" s="160">
        <f>SUM(C111:C117)</f>
        <v>0</v>
      </c>
      <c r="D118" s="108"/>
      <c r="E118" s="160">
        <f>SUM(E111:E117)</f>
        <v>0</v>
      </c>
      <c r="F118" s="108"/>
      <c r="G118" s="160">
        <f>SUM(G111:G117)</f>
        <v>0</v>
      </c>
      <c r="H118" s="108"/>
      <c r="I118" s="160">
        <f>SUM(I111:I117)</f>
        <v>0</v>
      </c>
      <c r="J118" s="108"/>
      <c r="K118" s="160">
        <f>SUM(K111:K117)</f>
        <v>0</v>
      </c>
      <c r="L118" s="108"/>
      <c r="M118" s="160">
        <f t="shared" si="3"/>
        <v>0</v>
      </c>
      <c r="N118" s="339"/>
      <c r="O118" s="113"/>
      <c r="P118" s="113"/>
      <c r="Q118" s="113"/>
      <c r="R118" s="113"/>
      <c r="S118" s="113"/>
      <c r="T118" s="113"/>
      <c r="U118" s="113"/>
      <c r="V118" s="113"/>
      <c r="W118" s="113"/>
      <c r="X118" s="113"/>
    </row>
    <row r="119" spans="1:24" s="340" customFormat="1" ht="12.75">
      <c r="A119" s="275"/>
      <c r="B119" s="162"/>
      <c r="C119" s="108"/>
      <c r="D119" s="108"/>
      <c r="E119" s="108"/>
      <c r="F119" s="108"/>
      <c r="G119" s="108"/>
      <c r="H119" s="108"/>
      <c r="I119" s="108"/>
      <c r="J119" s="108"/>
      <c r="K119" s="108"/>
      <c r="L119" s="108"/>
      <c r="M119" s="108"/>
      <c r="N119" s="339"/>
      <c r="O119" s="113"/>
      <c r="P119" s="113"/>
      <c r="Q119" s="113"/>
      <c r="R119" s="113"/>
      <c r="S119" s="113"/>
      <c r="T119" s="113"/>
      <c r="U119" s="113"/>
      <c r="V119" s="113"/>
      <c r="W119" s="113"/>
      <c r="X119" s="113"/>
    </row>
    <row r="120" spans="1:24" s="340" customFormat="1" ht="12.75">
      <c r="A120" s="275" t="s">
        <v>36</v>
      </c>
      <c r="B120" s="162"/>
      <c r="C120" s="108"/>
      <c r="D120" s="108"/>
      <c r="E120" s="108"/>
      <c r="F120" s="108"/>
      <c r="G120" s="108"/>
      <c r="H120" s="108"/>
      <c r="I120" s="108"/>
      <c r="J120" s="108"/>
      <c r="K120" s="108"/>
      <c r="L120" s="108"/>
      <c r="M120" s="108"/>
      <c r="N120" s="339"/>
      <c r="O120" s="113"/>
      <c r="P120" s="113"/>
      <c r="Q120" s="113"/>
      <c r="R120" s="113"/>
      <c r="S120" s="113"/>
      <c r="T120" s="113"/>
      <c r="U120" s="113"/>
      <c r="V120" s="113"/>
      <c r="W120" s="113"/>
      <c r="X120" s="113"/>
    </row>
    <row r="121" spans="1:24" s="340" customFormat="1" ht="12.75">
      <c r="A121" s="276" t="s">
        <v>66</v>
      </c>
      <c r="B121" s="162"/>
      <c r="C121" s="248">
        <v>0</v>
      </c>
      <c r="D121" s="157"/>
      <c r="E121" s="248">
        <v>0</v>
      </c>
      <c r="F121" s="157"/>
      <c r="G121" s="248">
        <v>0</v>
      </c>
      <c r="H121" s="158"/>
      <c r="I121" s="248">
        <v>0</v>
      </c>
      <c r="J121" s="159"/>
      <c r="K121" s="248">
        <v>0</v>
      </c>
      <c r="L121" s="108"/>
      <c r="M121" s="160">
        <f aca="true" t="shared" si="4" ref="M121:M126">SUM(C121:K121)</f>
        <v>0</v>
      </c>
      <c r="N121" s="339"/>
      <c r="O121" s="113"/>
      <c r="P121" s="113"/>
      <c r="Q121" s="113"/>
      <c r="R121" s="113"/>
      <c r="S121" s="113"/>
      <c r="T121" s="113"/>
      <c r="U121" s="113"/>
      <c r="V121" s="113"/>
      <c r="W121" s="113"/>
      <c r="X121" s="113"/>
    </row>
    <row r="122" spans="1:24" s="340" customFormat="1" ht="12.75">
      <c r="A122" s="276" t="s">
        <v>67</v>
      </c>
      <c r="B122" s="162"/>
      <c r="C122" s="249">
        <v>0</v>
      </c>
      <c r="D122" s="161"/>
      <c r="E122" s="249">
        <v>0</v>
      </c>
      <c r="F122" s="161"/>
      <c r="G122" s="249">
        <v>0</v>
      </c>
      <c r="H122" s="161"/>
      <c r="I122" s="249">
        <v>0</v>
      </c>
      <c r="J122" s="161"/>
      <c r="K122" s="249">
        <v>0</v>
      </c>
      <c r="L122" s="108"/>
      <c r="M122" s="160">
        <f t="shared" si="4"/>
        <v>0</v>
      </c>
      <c r="N122" s="339"/>
      <c r="O122" s="113"/>
      <c r="P122" s="113"/>
      <c r="Q122" s="113"/>
      <c r="R122" s="113"/>
      <c r="S122" s="113"/>
      <c r="T122" s="113"/>
      <c r="U122" s="113"/>
      <c r="V122" s="113"/>
      <c r="W122" s="113"/>
      <c r="X122" s="113"/>
    </row>
    <row r="123" spans="1:24" s="340" customFormat="1" ht="12.75">
      <c r="A123" s="276" t="s">
        <v>68</v>
      </c>
      <c r="B123" s="162"/>
      <c r="C123" s="249">
        <v>0</v>
      </c>
      <c r="D123" s="161"/>
      <c r="E123" s="249">
        <v>0</v>
      </c>
      <c r="F123" s="161"/>
      <c r="G123" s="249">
        <v>0</v>
      </c>
      <c r="H123" s="161"/>
      <c r="I123" s="249">
        <v>0</v>
      </c>
      <c r="J123" s="161"/>
      <c r="K123" s="249">
        <v>0</v>
      </c>
      <c r="L123" s="108"/>
      <c r="M123" s="160">
        <f t="shared" si="4"/>
        <v>0</v>
      </c>
      <c r="N123" s="339"/>
      <c r="O123" s="113"/>
      <c r="P123" s="113"/>
      <c r="Q123" s="113"/>
      <c r="R123" s="113"/>
      <c r="S123" s="113"/>
      <c r="T123" s="113"/>
      <c r="U123" s="113"/>
      <c r="V123" s="113"/>
      <c r="W123" s="113"/>
      <c r="X123" s="113"/>
    </row>
    <row r="124" spans="1:24" s="340" customFormat="1" ht="12.75">
      <c r="A124" s="276" t="s">
        <v>40</v>
      </c>
      <c r="B124" s="162"/>
      <c r="C124" s="249">
        <v>0</v>
      </c>
      <c r="D124" s="161"/>
      <c r="E124" s="249">
        <v>0</v>
      </c>
      <c r="F124" s="161"/>
      <c r="G124" s="249">
        <v>0</v>
      </c>
      <c r="H124" s="161"/>
      <c r="I124" s="249">
        <v>0</v>
      </c>
      <c r="J124" s="161"/>
      <c r="K124" s="249">
        <v>0</v>
      </c>
      <c r="L124" s="108"/>
      <c r="M124" s="160">
        <f t="shared" si="4"/>
        <v>0</v>
      </c>
      <c r="N124" s="339"/>
      <c r="O124" s="113"/>
      <c r="P124" s="113"/>
      <c r="Q124" s="113"/>
      <c r="R124" s="113"/>
      <c r="S124" s="113"/>
      <c r="T124" s="113"/>
      <c r="U124" s="113"/>
      <c r="V124" s="113"/>
      <c r="W124" s="113"/>
      <c r="X124" s="113"/>
    </row>
    <row r="125" spans="1:24" s="340" customFormat="1" ht="12.75">
      <c r="A125" s="276" t="s">
        <v>26</v>
      </c>
      <c r="B125" s="162"/>
      <c r="C125" s="249">
        <v>0</v>
      </c>
      <c r="D125" s="161"/>
      <c r="E125" s="249">
        <v>0</v>
      </c>
      <c r="F125" s="161"/>
      <c r="G125" s="249">
        <v>0</v>
      </c>
      <c r="H125" s="161"/>
      <c r="I125" s="249">
        <v>0</v>
      </c>
      <c r="J125" s="161"/>
      <c r="K125" s="249">
        <v>0</v>
      </c>
      <c r="L125" s="108"/>
      <c r="M125" s="160">
        <f t="shared" si="4"/>
        <v>0</v>
      </c>
      <c r="N125" s="339"/>
      <c r="O125" s="113"/>
      <c r="P125" s="113"/>
      <c r="Q125" s="113"/>
      <c r="R125" s="113"/>
      <c r="S125" s="113"/>
      <c r="T125" s="113"/>
      <c r="U125" s="113"/>
      <c r="V125" s="113"/>
      <c r="W125" s="113"/>
      <c r="X125" s="113"/>
    </row>
    <row r="126" spans="1:24" s="340" customFormat="1" ht="12.75">
      <c r="A126" s="275" t="s">
        <v>69</v>
      </c>
      <c r="B126" s="162"/>
      <c r="C126" s="160">
        <f>SUM(C121:C125)</f>
        <v>0</v>
      </c>
      <c r="D126" s="108"/>
      <c r="E126" s="160">
        <f>SUM(E121:E125)</f>
        <v>0</v>
      </c>
      <c r="F126" s="108"/>
      <c r="G126" s="160">
        <f>SUM(G121:G125)</f>
        <v>0</v>
      </c>
      <c r="H126" s="108"/>
      <c r="I126" s="160">
        <f>SUM(I121:I125)</f>
        <v>0</v>
      </c>
      <c r="J126" s="108"/>
      <c r="K126" s="160">
        <f>SUM(K121:K125)</f>
        <v>0</v>
      </c>
      <c r="L126" s="108"/>
      <c r="M126" s="160">
        <f t="shared" si="4"/>
        <v>0</v>
      </c>
      <c r="N126" s="339"/>
      <c r="O126" s="113"/>
      <c r="P126" s="113"/>
      <c r="Q126" s="113"/>
      <c r="R126" s="113"/>
      <c r="S126" s="113"/>
      <c r="T126" s="113"/>
      <c r="U126" s="113"/>
      <c r="V126" s="113"/>
      <c r="W126" s="113"/>
      <c r="X126" s="113"/>
    </row>
    <row r="127" spans="1:24" s="340" customFormat="1" ht="12.75">
      <c r="A127" s="275"/>
      <c r="B127" s="162"/>
      <c r="C127" s="108"/>
      <c r="D127" s="108"/>
      <c r="E127" s="108"/>
      <c r="F127" s="108"/>
      <c r="G127" s="108"/>
      <c r="H127" s="108"/>
      <c r="I127" s="108"/>
      <c r="J127" s="108"/>
      <c r="K127" s="108"/>
      <c r="L127" s="108"/>
      <c r="M127" s="108"/>
      <c r="N127" s="339"/>
      <c r="O127" s="113"/>
      <c r="P127" s="113"/>
      <c r="Q127" s="113"/>
      <c r="R127" s="113"/>
      <c r="S127" s="113"/>
      <c r="T127" s="113"/>
      <c r="U127" s="113"/>
      <c r="V127" s="113"/>
      <c r="W127" s="113"/>
      <c r="X127" s="113"/>
    </row>
    <row r="128" spans="1:24" s="338" customFormat="1" ht="12.75">
      <c r="A128" s="275" t="s">
        <v>43</v>
      </c>
      <c r="B128" s="165"/>
      <c r="C128" s="166"/>
      <c r="D128" s="166"/>
      <c r="E128" s="166"/>
      <c r="F128" s="166"/>
      <c r="G128" s="166"/>
      <c r="H128" s="166"/>
      <c r="I128" s="166"/>
      <c r="J128" s="166"/>
      <c r="K128" s="166"/>
      <c r="L128" s="166"/>
      <c r="M128" s="108"/>
      <c r="N128" s="337"/>
      <c r="O128" s="113"/>
      <c r="P128" s="113"/>
      <c r="Q128" s="113"/>
      <c r="R128" s="113"/>
      <c r="S128" s="113"/>
      <c r="T128" s="113"/>
      <c r="U128" s="113"/>
      <c r="V128" s="113"/>
      <c r="W128" s="113"/>
      <c r="X128" s="113"/>
    </row>
    <row r="129" spans="1:24" s="338" customFormat="1" ht="12.75">
      <c r="A129" s="276" t="s">
        <v>44</v>
      </c>
      <c r="B129" s="165"/>
      <c r="C129" s="248">
        <v>0</v>
      </c>
      <c r="D129" s="157"/>
      <c r="E129" s="248">
        <v>0</v>
      </c>
      <c r="F129" s="157"/>
      <c r="G129" s="248">
        <v>0</v>
      </c>
      <c r="H129" s="158"/>
      <c r="I129" s="248">
        <v>0</v>
      </c>
      <c r="J129" s="159"/>
      <c r="K129" s="248">
        <v>0</v>
      </c>
      <c r="L129" s="166"/>
      <c r="M129" s="160">
        <f>SUM(C129:K129)</f>
        <v>0</v>
      </c>
      <c r="N129" s="337"/>
      <c r="O129" s="113"/>
      <c r="P129" s="113"/>
      <c r="Q129" s="113"/>
      <c r="R129" s="113"/>
      <c r="S129" s="113"/>
      <c r="T129" s="113"/>
      <c r="U129" s="113"/>
      <c r="V129" s="113"/>
      <c r="W129" s="113"/>
      <c r="X129" s="113"/>
    </row>
    <row r="130" spans="1:24" s="338" customFormat="1" ht="12.75">
      <c r="A130" s="276" t="s">
        <v>45</v>
      </c>
      <c r="B130" s="165"/>
      <c r="C130" s="249">
        <v>0</v>
      </c>
      <c r="D130" s="161"/>
      <c r="E130" s="249">
        <v>0</v>
      </c>
      <c r="F130" s="161"/>
      <c r="G130" s="249">
        <v>0</v>
      </c>
      <c r="H130" s="161"/>
      <c r="I130" s="249">
        <v>0</v>
      </c>
      <c r="J130" s="161"/>
      <c r="K130" s="249">
        <v>0</v>
      </c>
      <c r="L130" s="166"/>
      <c r="M130" s="160">
        <f>SUM(C130:K130)</f>
        <v>0</v>
      </c>
      <c r="N130" s="337"/>
      <c r="O130" s="113"/>
      <c r="P130" s="113"/>
      <c r="Q130" s="113"/>
      <c r="R130" s="113"/>
      <c r="S130" s="113"/>
      <c r="T130" s="113"/>
      <c r="U130" s="113"/>
      <c r="V130" s="113"/>
      <c r="W130" s="113"/>
      <c r="X130" s="113"/>
    </row>
    <row r="131" spans="1:24" s="338" customFormat="1" ht="12.75">
      <c r="A131" s="276" t="s">
        <v>46</v>
      </c>
      <c r="B131" s="165"/>
      <c r="C131" s="249">
        <v>0</v>
      </c>
      <c r="D131" s="161"/>
      <c r="E131" s="249">
        <v>0</v>
      </c>
      <c r="F131" s="161"/>
      <c r="G131" s="249">
        <v>0</v>
      </c>
      <c r="H131" s="161"/>
      <c r="I131" s="249">
        <v>0</v>
      </c>
      <c r="J131" s="161"/>
      <c r="K131" s="249">
        <v>0</v>
      </c>
      <c r="L131" s="166"/>
      <c r="M131" s="160">
        <f>SUM(C131:K131)</f>
        <v>0</v>
      </c>
      <c r="N131" s="337"/>
      <c r="O131" s="113"/>
      <c r="P131" s="113"/>
      <c r="Q131" s="113"/>
      <c r="R131" s="113"/>
      <c r="S131" s="113"/>
      <c r="T131" s="113"/>
      <c r="U131" s="113"/>
      <c r="V131" s="113"/>
      <c r="W131" s="113"/>
      <c r="X131" s="113"/>
    </row>
    <row r="132" spans="1:24" s="338" customFormat="1" ht="12.75">
      <c r="A132" s="276" t="s">
        <v>26</v>
      </c>
      <c r="B132" s="165"/>
      <c r="C132" s="249">
        <v>0</v>
      </c>
      <c r="D132" s="161"/>
      <c r="E132" s="249">
        <v>0</v>
      </c>
      <c r="F132" s="161"/>
      <c r="G132" s="249">
        <v>0</v>
      </c>
      <c r="H132" s="161"/>
      <c r="I132" s="249">
        <v>0</v>
      </c>
      <c r="J132" s="161"/>
      <c r="K132" s="249">
        <v>0</v>
      </c>
      <c r="L132" s="166"/>
      <c r="M132" s="160">
        <f>SUM(C132:K132)</f>
        <v>0</v>
      </c>
      <c r="N132" s="337"/>
      <c r="O132" s="113"/>
      <c r="P132" s="113"/>
      <c r="Q132" s="113"/>
      <c r="R132" s="113"/>
      <c r="S132" s="113"/>
      <c r="T132" s="113"/>
      <c r="U132" s="113"/>
      <c r="V132" s="113"/>
      <c r="W132" s="113"/>
      <c r="X132" s="113"/>
    </row>
    <row r="133" spans="1:24" s="340" customFormat="1" ht="12.75">
      <c r="A133" s="275" t="s">
        <v>47</v>
      </c>
      <c r="B133" s="162"/>
      <c r="C133" s="160">
        <f>SUM(C129:C132)</f>
        <v>0</v>
      </c>
      <c r="D133" s="108"/>
      <c r="E133" s="160">
        <f>SUM(E129:E132)</f>
        <v>0</v>
      </c>
      <c r="F133" s="108"/>
      <c r="G133" s="160">
        <f>SUM(G129:G132)</f>
        <v>0</v>
      </c>
      <c r="H133" s="108"/>
      <c r="I133" s="160">
        <f>SUM(I129:I132)</f>
        <v>0</v>
      </c>
      <c r="J133" s="108"/>
      <c r="K133" s="160">
        <f>SUM(K129:K132)</f>
        <v>0</v>
      </c>
      <c r="L133" s="108"/>
      <c r="M133" s="160">
        <f>SUM(C133:K133)</f>
        <v>0</v>
      </c>
      <c r="N133" s="339"/>
      <c r="O133" s="113"/>
      <c r="P133" s="113"/>
      <c r="Q133" s="113"/>
      <c r="R133" s="113"/>
      <c r="S133" s="113"/>
      <c r="T133" s="113"/>
      <c r="U133" s="113"/>
      <c r="V133" s="113"/>
      <c r="W133" s="113"/>
      <c r="X133" s="113"/>
    </row>
    <row r="134" spans="1:24" s="340" customFormat="1" ht="12.75">
      <c r="A134" s="275"/>
      <c r="B134" s="162"/>
      <c r="C134" s="108"/>
      <c r="D134" s="108"/>
      <c r="E134" s="108"/>
      <c r="F134" s="108"/>
      <c r="G134" s="108"/>
      <c r="H134" s="108"/>
      <c r="I134" s="108"/>
      <c r="J134" s="108"/>
      <c r="K134" s="108"/>
      <c r="L134" s="108"/>
      <c r="M134" s="108"/>
      <c r="N134" s="339"/>
      <c r="O134" s="113"/>
      <c r="P134" s="113"/>
      <c r="Q134" s="113"/>
      <c r="R134" s="113"/>
      <c r="S134" s="113"/>
      <c r="T134" s="113"/>
      <c r="U134" s="113"/>
      <c r="V134" s="113"/>
      <c r="W134" s="113"/>
      <c r="X134" s="113"/>
    </row>
    <row r="135" spans="1:24" s="340" customFormat="1" ht="12.75">
      <c r="A135" s="275" t="s">
        <v>48</v>
      </c>
      <c r="B135" s="165"/>
      <c r="C135" s="108"/>
      <c r="D135" s="108"/>
      <c r="E135" s="108"/>
      <c r="F135" s="108"/>
      <c r="G135" s="108"/>
      <c r="H135" s="108"/>
      <c r="I135" s="108"/>
      <c r="J135" s="108"/>
      <c r="K135" s="108"/>
      <c r="L135" s="108"/>
      <c r="M135" s="108"/>
      <c r="N135" s="339"/>
      <c r="O135" s="113"/>
      <c r="P135" s="113"/>
      <c r="Q135" s="113"/>
      <c r="R135" s="113"/>
      <c r="S135" s="113"/>
      <c r="T135" s="113"/>
      <c r="U135" s="113"/>
      <c r="V135" s="113"/>
      <c r="W135" s="113"/>
      <c r="X135" s="113"/>
    </row>
    <row r="136" spans="1:24" s="340" customFormat="1" ht="12.75">
      <c r="A136" s="276" t="s">
        <v>70</v>
      </c>
      <c r="B136" s="165"/>
      <c r="C136" s="248">
        <v>0</v>
      </c>
      <c r="D136" s="157"/>
      <c r="E136" s="248">
        <v>0</v>
      </c>
      <c r="F136" s="157"/>
      <c r="G136" s="248">
        <v>0</v>
      </c>
      <c r="H136" s="158"/>
      <c r="I136" s="248">
        <v>0</v>
      </c>
      <c r="J136" s="159"/>
      <c r="K136" s="248">
        <v>0</v>
      </c>
      <c r="L136" s="108"/>
      <c r="M136" s="160">
        <f aca="true" t="shared" si="5" ref="M136:M141">SUM(C136:K136)</f>
        <v>0</v>
      </c>
      <c r="N136" s="339"/>
      <c r="O136" s="113"/>
      <c r="P136" s="113"/>
      <c r="Q136" s="113"/>
      <c r="R136" s="113"/>
      <c r="S136" s="113"/>
      <c r="T136" s="113"/>
      <c r="U136" s="113"/>
      <c r="V136" s="113"/>
      <c r="W136" s="113"/>
      <c r="X136" s="113"/>
    </row>
    <row r="137" spans="1:24" s="340" customFormat="1" ht="12.75">
      <c r="A137" s="276" t="s">
        <v>50</v>
      </c>
      <c r="B137" s="165"/>
      <c r="C137" s="249">
        <v>0</v>
      </c>
      <c r="D137" s="161"/>
      <c r="E137" s="249">
        <v>0</v>
      </c>
      <c r="F137" s="161"/>
      <c r="G137" s="249">
        <v>0</v>
      </c>
      <c r="H137" s="161"/>
      <c r="I137" s="249">
        <v>0</v>
      </c>
      <c r="J137" s="161"/>
      <c r="K137" s="249">
        <v>0</v>
      </c>
      <c r="L137" s="108"/>
      <c r="M137" s="160">
        <f t="shared" si="5"/>
        <v>0</v>
      </c>
      <c r="N137" s="339"/>
      <c r="O137" s="113"/>
      <c r="P137" s="113"/>
      <c r="Q137" s="113"/>
      <c r="R137" s="113"/>
      <c r="S137" s="113"/>
      <c r="T137" s="113"/>
      <c r="U137" s="113"/>
      <c r="V137" s="113"/>
      <c r="W137" s="113"/>
      <c r="X137" s="113"/>
    </row>
    <row r="138" spans="1:24" s="340" customFormat="1" ht="12.75">
      <c r="A138" s="276" t="s">
        <v>46</v>
      </c>
      <c r="B138" s="165"/>
      <c r="C138" s="249">
        <v>0</v>
      </c>
      <c r="D138" s="161"/>
      <c r="E138" s="249">
        <v>0</v>
      </c>
      <c r="F138" s="161"/>
      <c r="G138" s="249">
        <v>0</v>
      </c>
      <c r="H138" s="161"/>
      <c r="I138" s="249">
        <v>0</v>
      </c>
      <c r="J138" s="161"/>
      <c r="K138" s="249">
        <v>0</v>
      </c>
      <c r="L138" s="108"/>
      <c r="M138" s="160">
        <f t="shared" si="5"/>
        <v>0</v>
      </c>
      <c r="N138" s="339"/>
      <c r="O138" s="113"/>
      <c r="P138" s="113"/>
      <c r="Q138" s="113"/>
      <c r="R138" s="113"/>
      <c r="S138" s="113"/>
      <c r="T138" s="113"/>
      <c r="U138" s="113"/>
      <c r="V138" s="113"/>
      <c r="W138" s="113"/>
      <c r="X138" s="113"/>
    </row>
    <row r="139" spans="1:24" s="340" customFormat="1" ht="12.75">
      <c r="A139" s="276" t="s">
        <v>51</v>
      </c>
      <c r="B139" s="165"/>
      <c r="C139" s="249">
        <v>0</v>
      </c>
      <c r="D139" s="161"/>
      <c r="E139" s="249">
        <v>0</v>
      </c>
      <c r="F139" s="161"/>
      <c r="G139" s="249">
        <v>0</v>
      </c>
      <c r="H139" s="161"/>
      <c r="I139" s="249">
        <v>0</v>
      </c>
      <c r="J139" s="161"/>
      <c r="K139" s="249">
        <v>0</v>
      </c>
      <c r="L139" s="108"/>
      <c r="M139" s="160">
        <f t="shared" si="5"/>
        <v>0</v>
      </c>
      <c r="N139" s="339"/>
      <c r="O139" s="113"/>
      <c r="P139" s="113"/>
      <c r="Q139" s="113"/>
      <c r="R139" s="113"/>
      <c r="S139" s="113"/>
      <c r="T139" s="113"/>
      <c r="U139" s="113"/>
      <c r="V139" s="113"/>
      <c r="W139" s="113"/>
      <c r="X139" s="113"/>
    </row>
    <row r="140" spans="1:24" s="340" customFormat="1" ht="12.75">
      <c r="A140" s="276" t="s">
        <v>26</v>
      </c>
      <c r="B140" s="165"/>
      <c r="C140" s="249">
        <v>0</v>
      </c>
      <c r="D140" s="161"/>
      <c r="E140" s="249">
        <v>0</v>
      </c>
      <c r="F140" s="161"/>
      <c r="G140" s="249">
        <v>0</v>
      </c>
      <c r="H140" s="161"/>
      <c r="I140" s="249">
        <v>0</v>
      </c>
      <c r="J140" s="161"/>
      <c r="K140" s="249">
        <v>0</v>
      </c>
      <c r="L140" s="108"/>
      <c r="M140" s="160">
        <f t="shared" si="5"/>
        <v>0</v>
      </c>
      <c r="N140" s="339"/>
      <c r="O140" s="113"/>
      <c r="P140" s="113"/>
      <c r="Q140" s="113"/>
      <c r="R140" s="113"/>
      <c r="S140" s="113"/>
      <c r="T140" s="113"/>
      <c r="U140" s="113"/>
      <c r="V140" s="113"/>
      <c r="W140" s="113"/>
      <c r="X140" s="113"/>
    </row>
    <row r="141" spans="1:24" s="340" customFormat="1" ht="12.75">
      <c r="A141" s="275" t="s">
        <v>71</v>
      </c>
      <c r="B141" s="162"/>
      <c r="C141" s="160">
        <f>SUM(C136:C140)</f>
        <v>0</v>
      </c>
      <c r="D141" s="108"/>
      <c r="E141" s="160">
        <f>SUM(E136:E140)</f>
        <v>0</v>
      </c>
      <c r="F141" s="108"/>
      <c r="G141" s="160">
        <f>SUM(G136:G140)</f>
        <v>0</v>
      </c>
      <c r="H141" s="108"/>
      <c r="I141" s="160">
        <f>SUM(I136:I140)</f>
        <v>0</v>
      </c>
      <c r="J141" s="108"/>
      <c r="K141" s="160">
        <f>SUM(K136:K140)</f>
        <v>0</v>
      </c>
      <c r="L141" s="108"/>
      <c r="M141" s="160">
        <f t="shared" si="5"/>
        <v>0</v>
      </c>
      <c r="N141" s="339"/>
      <c r="O141" s="113"/>
      <c r="P141" s="113"/>
      <c r="Q141" s="113"/>
      <c r="R141" s="113"/>
      <c r="S141" s="113"/>
      <c r="T141" s="113"/>
      <c r="U141" s="113"/>
      <c r="V141" s="113"/>
      <c r="W141" s="113"/>
      <c r="X141" s="113"/>
    </row>
    <row r="142" spans="1:24" s="340" customFormat="1" ht="12.75">
      <c r="A142" s="275"/>
      <c r="B142" s="162"/>
      <c r="C142" s="171"/>
      <c r="D142" s="108"/>
      <c r="E142" s="171"/>
      <c r="F142" s="108"/>
      <c r="G142" s="171"/>
      <c r="H142" s="108"/>
      <c r="I142" s="171"/>
      <c r="J142" s="108"/>
      <c r="K142" s="171"/>
      <c r="L142" s="108"/>
      <c r="M142" s="171"/>
      <c r="N142" s="339"/>
      <c r="O142" s="113"/>
      <c r="P142" s="113"/>
      <c r="Q142" s="113"/>
      <c r="R142" s="113"/>
      <c r="S142" s="113"/>
      <c r="T142" s="113"/>
      <c r="U142" s="113"/>
      <c r="V142" s="113"/>
      <c r="W142" s="113"/>
      <c r="X142" s="113"/>
    </row>
    <row r="143" spans="1:24" s="340" customFormat="1" ht="12.75">
      <c r="A143" s="163" t="s">
        <v>72</v>
      </c>
      <c r="B143" s="162"/>
      <c r="C143" s="171"/>
      <c r="D143" s="108"/>
      <c r="E143" s="171"/>
      <c r="F143" s="108"/>
      <c r="G143" s="171"/>
      <c r="H143" s="108"/>
      <c r="I143" s="171"/>
      <c r="J143" s="108"/>
      <c r="K143" s="171"/>
      <c r="L143" s="108"/>
      <c r="M143" s="171"/>
      <c r="N143" s="339"/>
      <c r="O143" s="113"/>
      <c r="P143" s="113"/>
      <c r="Q143" s="113"/>
      <c r="R143" s="113"/>
      <c r="S143" s="113"/>
      <c r="T143" s="113"/>
      <c r="U143" s="113"/>
      <c r="V143" s="113"/>
      <c r="W143" s="113"/>
      <c r="X143" s="113"/>
    </row>
    <row r="144" spans="1:24" s="340" customFormat="1" ht="12.75">
      <c r="A144" s="164" t="s">
        <v>46</v>
      </c>
      <c r="B144" s="162"/>
      <c r="C144" s="248">
        <v>0</v>
      </c>
      <c r="D144" s="157"/>
      <c r="E144" s="248">
        <v>0</v>
      </c>
      <c r="F144" s="157"/>
      <c r="G144" s="248">
        <v>0</v>
      </c>
      <c r="H144" s="158"/>
      <c r="I144" s="248">
        <v>0</v>
      </c>
      <c r="J144" s="159"/>
      <c r="K144" s="248">
        <v>0</v>
      </c>
      <c r="L144" s="108"/>
      <c r="M144" s="160">
        <f aca="true" t="shared" si="6" ref="M144:M150">SUM(C144:K144)</f>
        <v>0</v>
      </c>
      <c r="N144" s="339"/>
      <c r="O144" s="113"/>
      <c r="P144" s="113"/>
      <c r="Q144" s="113"/>
      <c r="R144" s="113"/>
      <c r="S144" s="113"/>
      <c r="T144" s="113"/>
      <c r="U144" s="113"/>
      <c r="V144" s="113"/>
      <c r="W144" s="113"/>
      <c r="X144" s="113"/>
    </row>
    <row r="145" spans="1:24" s="340" customFormat="1" ht="12.75">
      <c r="A145" s="164" t="s">
        <v>73</v>
      </c>
      <c r="B145" s="162"/>
      <c r="C145" s="249">
        <v>0</v>
      </c>
      <c r="D145" s="161"/>
      <c r="E145" s="249">
        <v>0</v>
      </c>
      <c r="F145" s="161"/>
      <c r="G145" s="249">
        <v>0</v>
      </c>
      <c r="H145" s="161"/>
      <c r="I145" s="249">
        <v>0</v>
      </c>
      <c r="J145" s="161"/>
      <c r="K145" s="249">
        <v>0</v>
      </c>
      <c r="L145" s="108"/>
      <c r="M145" s="160">
        <f t="shared" si="6"/>
        <v>0</v>
      </c>
      <c r="N145" s="339"/>
      <c r="O145" s="113"/>
      <c r="P145" s="113"/>
      <c r="Q145" s="113"/>
      <c r="R145" s="113"/>
      <c r="S145" s="113"/>
      <c r="T145" s="113"/>
      <c r="U145" s="113"/>
      <c r="V145" s="113"/>
      <c r="W145" s="113"/>
      <c r="X145" s="113"/>
    </row>
    <row r="146" spans="1:24" s="340" customFormat="1" ht="12.75">
      <c r="A146" s="164" t="s">
        <v>74</v>
      </c>
      <c r="B146" s="162"/>
      <c r="C146" s="249">
        <v>0</v>
      </c>
      <c r="D146" s="161"/>
      <c r="E146" s="249">
        <v>0</v>
      </c>
      <c r="F146" s="161"/>
      <c r="G146" s="249">
        <v>0</v>
      </c>
      <c r="H146" s="161"/>
      <c r="I146" s="249">
        <v>0</v>
      </c>
      <c r="J146" s="161"/>
      <c r="K146" s="249">
        <v>0</v>
      </c>
      <c r="L146" s="108"/>
      <c r="M146" s="160">
        <f t="shared" si="6"/>
        <v>0</v>
      </c>
      <c r="N146" s="339"/>
      <c r="O146" s="113"/>
      <c r="P146" s="113"/>
      <c r="Q146" s="113"/>
      <c r="R146" s="113"/>
      <c r="S146" s="113"/>
      <c r="T146" s="113"/>
      <c r="U146" s="113"/>
      <c r="V146" s="113"/>
      <c r="W146" s="113"/>
      <c r="X146" s="113"/>
    </row>
    <row r="147" spans="1:24" s="340" customFormat="1" ht="12.75">
      <c r="A147" s="164" t="s">
        <v>75</v>
      </c>
      <c r="B147" s="162"/>
      <c r="C147" s="249">
        <v>0</v>
      </c>
      <c r="D147" s="161"/>
      <c r="E147" s="249">
        <v>0</v>
      </c>
      <c r="F147" s="161"/>
      <c r="G147" s="249">
        <v>0</v>
      </c>
      <c r="H147" s="161"/>
      <c r="I147" s="249">
        <v>0</v>
      </c>
      <c r="J147" s="161"/>
      <c r="K147" s="249">
        <v>0</v>
      </c>
      <c r="L147" s="108"/>
      <c r="M147" s="160">
        <f t="shared" si="6"/>
        <v>0</v>
      </c>
      <c r="N147" s="339"/>
      <c r="O147" s="113"/>
      <c r="P147" s="113"/>
      <c r="Q147" s="113"/>
      <c r="R147" s="113"/>
      <c r="S147" s="113"/>
      <c r="T147" s="113"/>
      <c r="U147" s="113"/>
      <c r="V147" s="113"/>
      <c r="W147" s="113"/>
      <c r="X147" s="113"/>
    </row>
    <row r="148" spans="1:24" s="340" customFormat="1" ht="12.75">
      <c r="A148" s="164" t="s">
        <v>32</v>
      </c>
      <c r="B148" s="162"/>
      <c r="C148" s="249">
        <v>0</v>
      </c>
      <c r="D148" s="161"/>
      <c r="E148" s="249">
        <v>0</v>
      </c>
      <c r="F148" s="161"/>
      <c r="G148" s="249">
        <v>0</v>
      </c>
      <c r="H148" s="161"/>
      <c r="I148" s="249">
        <v>0</v>
      </c>
      <c r="J148" s="161"/>
      <c r="K148" s="249">
        <v>0</v>
      </c>
      <c r="L148" s="108"/>
      <c r="M148" s="160">
        <f t="shared" si="6"/>
        <v>0</v>
      </c>
      <c r="N148" s="339"/>
      <c r="O148" s="113"/>
      <c r="P148" s="113"/>
      <c r="Q148" s="113"/>
      <c r="R148" s="113"/>
      <c r="S148" s="113"/>
      <c r="T148" s="113"/>
      <c r="U148" s="113"/>
      <c r="V148" s="113"/>
      <c r="W148" s="113"/>
      <c r="X148" s="113"/>
    </row>
    <row r="149" spans="1:24" s="340" customFormat="1" ht="12.75">
      <c r="A149" s="164" t="s">
        <v>26</v>
      </c>
      <c r="B149" s="162"/>
      <c r="C149" s="249">
        <v>0</v>
      </c>
      <c r="D149" s="161"/>
      <c r="E149" s="249">
        <v>0</v>
      </c>
      <c r="F149" s="161"/>
      <c r="G149" s="249">
        <v>0</v>
      </c>
      <c r="H149" s="161"/>
      <c r="I149" s="249">
        <v>0</v>
      </c>
      <c r="J149" s="161"/>
      <c r="K149" s="249">
        <v>0</v>
      </c>
      <c r="L149" s="108"/>
      <c r="M149" s="160">
        <f t="shared" si="6"/>
        <v>0</v>
      </c>
      <c r="N149" s="339"/>
      <c r="O149" s="113"/>
      <c r="P149" s="113"/>
      <c r="Q149" s="113"/>
      <c r="R149" s="113"/>
      <c r="S149" s="113"/>
      <c r="T149" s="113"/>
      <c r="U149" s="113"/>
      <c r="V149" s="113"/>
      <c r="W149" s="113"/>
      <c r="X149" s="113"/>
    </row>
    <row r="150" spans="1:24" s="340" customFormat="1" ht="12.75">
      <c r="A150" s="163" t="s">
        <v>76</v>
      </c>
      <c r="B150" s="162"/>
      <c r="C150" s="160">
        <f>SUM(C144:C149)</f>
        <v>0</v>
      </c>
      <c r="D150" s="108"/>
      <c r="E150" s="160">
        <f>SUM(E144:E149)</f>
        <v>0</v>
      </c>
      <c r="F150" s="108"/>
      <c r="G150" s="160">
        <f>SUM(G144:G149)</f>
        <v>0</v>
      </c>
      <c r="H150" s="108"/>
      <c r="I150" s="160">
        <f>SUM(I144:I149)</f>
        <v>0</v>
      </c>
      <c r="J150" s="108"/>
      <c r="K150" s="160">
        <f>SUM(K144:K149)</f>
        <v>0</v>
      </c>
      <c r="L150" s="108"/>
      <c r="M150" s="160">
        <f t="shared" si="6"/>
        <v>0</v>
      </c>
      <c r="N150" s="339"/>
      <c r="O150" s="113"/>
      <c r="P150" s="113"/>
      <c r="Q150" s="113"/>
      <c r="R150" s="113"/>
      <c r="S150" s="113"/>
      <c r="T150" s="113"/>
      <c r="U150" s="113"/>
      <c r="V150" s="113"/>
      <c r="W150" s="113"/>
      <c r="X150" s="113"/>
    </row>
    <row r="151" spans="1:24" s="340" customFormat="1" ht="12.75">
      <c r="A151" s="163"/>
      <c r="B151" s="162"/>
      <c r="C151" s="108"/>
      <c r="D151" s="108"/>
      <c r="E151" s="108"/>
      <c r="F151" s="108"/>
      <c r="G151" s="108"/>
      <c r="H151" s="108"/>
      <c r="I151" s="108"/>
      <c r="J151" s="108"/>
      <c r="K151" s="108"/>
      <c r="L151" s="108"/>
      <c r="M151" s="108"/>
      <c r="N151" s="339"/>
      <c r="O151" s="113"/>
      <c r="P151" s="113"/>
      <c r="Q151" s="113"/>
      <c r="R151" s="113"/>
      <c r="S151" s="113"/>
      <c r="T151" s="113"/>
      <c r="U151" s="113"/>
      <c r="V151" s="113"/>
      <c r="W151" s="113"/>
      <c r="X151" s="113"/>
    </row>
    <row r="152" spans="1:24" s="340" customFormat="1" ht="12.75">
      <c r="A152" s="163" t="s">
        <v>77</v>
      </c>
      <c r="B152" s="162"/>
      <c r="C152" s="108"/>
      <c r="D152" s="108"/>
      <c r="E152" s="108"/>
      <c r="F152" s="108"/>
      <c r="G152" s="108"/>
      <c r="H152" s="108"/>
      <c r="I152" s="108"/>
      <c r="J152" s="108"/>
      <c r="K152" s="108"/>
      <c r="L152" s="108"/>
      <c r="M152" s="108"/>
      <c r="N152" s="339"/>
      <c r="O152" s="113"/>
      <c r="P152" s="113"/>
      <c r="Q152" s="113"/>
      <c r="R152" s="113"/>
      <c r="S152" s="113"/>
      <c r="T152" s="113"/>
      <c r="U152" s="113"/>
      <c r="V152" s="113"/>
      <c r="W152" s="113"/>
      <c r="X152" s="113"/>
    </row>
    <row r="153" spans="1:24" s="340" customFormat="1" ht="12.75">
      <c r="A153" s="164" t="s">
        <v>78</v>
      </c>
      <c r="B153" s="162"/>
      <c r="C153" s="248">
        <v>0</v>
      </c>
      <c r="D153" s="157"/>
      <c r="E153" s="248">
        <v>0</v>
      </c>
      <c r="F153" s="157"/>
      <c r="G153" s="248">
        <v>0</v>
      </c>
      <c r="H153" s="158"/>
      <c r="I153" s="248">
        <v>0</v>
      </c>
      <c r="J153" s="159"/>
      <c r="K153" s="248">
        <v>0</v>
      </c>
      <c r="L153" s="108"/>
      <c r="M153" s="160">
        <f aca="true" t="shared" si="7" ref="M153:M158">SUM(C153:K153)</f>
        <v>0</v>
      </c>
      <c r="N153" s="339"/>
      <c r="O153" s="113"/>
      <c r="P153" s="113"/>
      <c r="Q153" s="113"/>
      <c r="R153" s="113"/>
      <c r="S153" s="113"/>
      <c r="T153" s="113"/>
      <c r="U153" s="113"/>
      <c r="V153" s="113"/>
      <c r="W153" s="113"/>
      <c r="X153" s="113"/>
    </row>
    <row r="154" spans="1:24" s="340" customFormat="1" ht="12.75">
      <c r="A154" s="164" t="s">
        <v>79</v>
      </c>
      <c r="B154" s="162"/>
      <c r="C154" s="249">
        <v>0</v>
      </c>
      <c r="D154" s="161"/>
      <c r="E154" s="249">
        <v>0</v>
      </c>
      <c r="F154" s="161"/>
      <c r="G154" s="249">
        <v>0</v>
      </c>
      <c r="H154" s="161"/>
      <c r="I154" s="249">
        <v>0</v>
      </c>
      <c r="J154" s="161"/>
      <c r="K154" s="249">
        <v>0</v>
      </c>
      <c r="L154" s="108"/>
      <c r="M154" s="160">
        <f t="shared" si="7"/>
        <v>0</v>
      </c>
      <c r="N154" s="339"/>
      <c r="O154" s="113"/>
      <c r="P154" s="113"/>
      <c r="Q154" s="113"/>
      <c r="R154" s="113"/>
      <c r="S154" s="113"/>
      <c r="T154" s="113"/>
      <c r="U154" s="113"/>
      <c r="V154" s="113"/>
      <c r="W154" s="113"/>
      <c r="X154" s="113"/>
    </row>
    <row r="155" spans="1:24" s="340" customFormat="1" ht="12.75">
      <c r="A155" s="164" t="s">
        <v>80</v>
      </c>
      <c r="B155" s="162"/>
      <c r="C155" s="249">
        <v>0</v>
      </c>
      <c r="D155" s="161"/>
      <c r="E155" s="249">
        <v>0</v>
      </c>
      <c r="F155" s="161"/>
      <c r="G155" s="249">
        <v>0</v>
      </c>
      <c r="H155" s="161"/>
      <c r="I155" s="249">
        <v>0</v>
      </c>
      <c r="J155" s="161"/>
      <c r="K155" s="249">
        <v>0</v>
      </c>
      <c r="L155" s="108"/>
      <c r="M155" s="160">
        <f t="shared" si="7"/>
        <v>0</v>
      </c>
      <c r="N155" s="339"/>
      <c r="O155" s="113"/>
      <c r="P155" s="113"/>
      <c r="Q155" s="113"/>
      <c r="R155" s="113"/>
      <c r="S155" s="113"/>
      <c r="T155" s="113"/>
      <c r="U155" s="113"/>
      <c r="V155" s="113"/>
      <c r="W155" s="113"/>
      <c r="X155" s="113"/>
    </row>
    <row r="156" spans="1:24" s="340" customFormat="1" ht="12.75">
      <c r="A156" s="164" t="s">
        <v>81</v>
      </c>
      <c r="B156" s="162"/>
      <c r="C156" s="249">
        <v>0</v>
      </c>
      <c r="D156" s="161"/>
      <c r="E156" s="249">
        <v>0</v>
      </c>
      <c r="F156" s="161"/>
      <c r="G156" s="249">
        <v>0</v>
      </c>
      <c r="H156" s="161"/>
      <c r="I156" s="249">
        <v>0</v>
      </c>
      <c r="J156" s="161"/>
      <c r="K156" s="249">
        <v>0</v>
      </c>
      <c r="L156" s="108"/>
      <c r="M156" s="160">
        <f t="shared" si="7"/>
        <v>0</v>
      </c>
      <c r="N156" s="339"/>
      <c r="O156" s="113"/>
      <c r="P156" s="113"/>
      <c r="Q156" s="113"/>
      <c r="R156" s="113"/>
      <c r="S156" s="113"/>
      <c r="T156" s="113"/>
      <c r="U156" s="113"/>
      <c r="V156" s="113"/>
      <c r="W156" s="113"/>
      <c r="X156" s="113"/>
    </row>
    <row r="157" spans="1:24" s="340" customFormat="1" ht="12.75">
      <c r="A157" s="164" t="s">
        <v>26</v>
      </c>
      <c r="B157" s="162"/>
      <c r="C157" s="249">
        <v>0</v>
      </c>
      <c r="D157" s="161"/>
      <c r="E157" s="249">
        <v>0</v>
      </c>
      <c r="F157" s="161"/>
      <c r="G157" s="249">
        <v>0</v>
      </c>
      <c r="H157" s="161"/>
      <c r="I157" s="249">
        <v>0</v>
      </c>
      <c r="J157" s="161"/>
      <c r="K157" s="249">
        <v>0</v>
      </c>
      <c r="L157" s="108"/>
      <c r="M157" s="160">
        <f t="shared" si="7"/>
        <v>0</v>
      </c>
      <c r="N157" s="339"/>
      <c r="O157" s="113"/>
      <c r="P157" s="113"/>
      <c r="Q157" s="113"/>
      <c r="R157" s="113"/>
      <c r="S157" s="113"/>
      <c r="T157" s="113"/>
      <c r="U157" s="113"/>
      <c r="V157" s="113"/>
      <c r="W157" s="113"/>
      <c r="X157" s="113"/>
    </row>
    <row r="158" spans="1:24" s="340" customFormat="1" ht="12.75">
      <c r="A158" s="163" t="s">
        <v>82</v>
      </c>
      <c r="B158" s="162"/>
      <c r="C158" s="160">
        <f>SUM(C153:C157)</f>
        <v>0</v>
      </c>
      <c r="D158" s="108"/>
      <c r="E158" s="160">
        <f>SUM(E153:E157)</f>
        <v>0</v>
      </c>
      <c r="F158" s="108"/>
      <c r="G158" s="160">
        <f>SUM(G153:G157)</f>
        <v>0</v>
      </c>
      <c r="H158" s="108"/>
      <c r="I158" s="160">
        <f>SUM(I153:I157)</f>
        <v>0</v>
      </c>
      <c r="J158" s="108"/>
      <c r="K158" s="160">
        <f>SUM(K153:K157)</f>
        <v>0</v>
      </c>
      <c r="L158" s="108"/>
      <c r="M158" s="160">
        <f t="shared" si="7"/>
        <v>0</v>
      </c>
      <c r="N158" s="339"/>
      <c r="O158" s="113"/>
      <c r="P158" s="113"/>
      <c r="Q158" s="113"/>
      <c r="R158" s="113"/>
      <c r="S158" s="113"/>
      <c r="T158" s="113"/>
      <c r="U158" s="113"/>
      <c r="V158" s="113"/>
      <c r="W158" s="113"/>
      <c r="X158" s="113"/>
    </row>
    <row r="159" spans="1:24" s="340" customFormat="1" ht="12.75">
      <c r="A159" s="163"/>
      <c r="B159" s="162"/>
      <c r="C159" s="108"/>
      <c r="D159" s="108"/>
      <c r="E159" s="108"/>
      <c r="F159" s="108"/>
      <c r="G159" s="108"/>
      <c r="H159" s="108"/>
      <c r="I159" s="108"/>
      <c r="J159" s="108"/>
      <c r="K159" s="108"/>
      <c r="L159" s="108"/>
      <c r="M159" s="108"/>
      <c r="N159" s="339"/>
      <c r="O159" s="113"/>
      <c r="P159" s="113"/>
      <c r="Q159" s="113"/>
      <c r="R159" s="113"/>
      <c r="S159" s="113"/>
      <c r="T159" s="113"/>
      <c r="U159" s="113"/>
      <c r="V159" s="113"/>
      <c r="W159" s="113"/>
      <c r="X159" s="113"/>
    </row>
    <row r="160" spans="1:24" s="340" customFormat="1" ht="12.75">
      <c r="A160" s="163" t="s">
        <v>83</v>
      </c>
      <c r="B160" s="162"/>
      <c r="C160" s="108"/>
      <c r="D160" s="108"/>
      <c r="E160" s="108"/>
      <c r="F160" s="108"/>
      <c r="G160" s="108"/>
      <c r="H160" s="108"/>
      <c r="I160" s="108"/>
      <c r="J160" s="108"/>
      <c r="K160" s="108"/>
      <c r="L160" s="108"/>
      <c r="M160" s="108"/>
      <c r="N160" s="339"/>
      <c r="O160" s="113"/>
      <c r="P160" s="113"/>
      <c r="Q160" s="113"/>
      <c r="R160" s="113"/>
      <c r="S160" s="113"/>
      <c r="T160" s="113"/>
      <c r="U160" s="113"/>
      <c r="V160" s="113"/>
      <c r="W160" s="113"/>
      <c r="X160" s="113"/>
    </row>
    <row r="161" spans="1:24" s="340" customFormat="1" ht="12.75">
      <c r="A161" s="164" t="s">
        <v>55</v>
      </c>
      <c r="B161" s="162"/>
      <c r="C161" s="248">
        <v>0</v>
      </c>
      <c r="D161" s="157"/>
      <c r="E161" s="248">
        <v>0</v>
      </c>
      <c r="F161" s="157"/>
      <c r="G161" s="248">
        <v>0</v>
      </c>
      <c r="H161" s="158"/>
      <c r="I161" s="248">
        <v>0</v>
      </c>
      <c r="J161" s="159"/>
      <c r="K161" s="248">
        <v>0</v>
      </c>
      <c r="L161" s="108"/>
      <c r="M161" s="160">
        <f>SUM(C161:K161)</f>
        <v>0</v>
      </c>
      <c r="N161" s="339"/>
      <c r="O161" s="113"/>
      <c r="P161" s="113"/>
      <c r="Q161" s="113"/>
      <c r="R161" s="113"/>
      <c r="S161" s="113"/>
      <c r="T161" s="113"/>
      <c r="U161" s="113"/>
      <c r="V161" s="113"/>
      <c r="W161" s="113"/>
      <c r="X161" s="113"/>
    </row>
    <row r="162" spans="1:24" s="340" customFormat="1" ht="12.75">
      <c r="A162" s="164" t="s">
        <v>56</v>
      </c>
      <c r="B162" s="162"/>
      <c r="C162" s="249">
        <v>0</v>
      </c>
      <c r="D162" s="161"/>
      <c r="E162" s="249">
        <v>0</v>
      </c>
      <c r="F162" s="161"/>
      <c r="G162" s="249">
        <v>0</v>
      </c>
      <c r="H162" s="161"/>
      <c r="I162" s="249">
        <v>0</v>
      </c>
      <c r="J162" s="161"/>
      <c r="K162" s="249">
        <v>0</v>
      </c>
      <c r="L162" s="108"/>
      <c r="M162" s="160">
        <f>SUM(C162:K162)</f>
        <v>0</v>
      </c>
      <c r="N162" s="339"/>
      <c r="O162" s="113"/>
      <c r="P162" s="113"/>
      <c r="Q162" s="113"/>
      <c r="R162" s="113"/>
      <c r="S162" s="113"/>
      <c r="T162" s="113"/>
      <c r="U162" s="113"/>
      <c r="V162" s="113"/>
      <c r="W162" s="113"/>
      <c r="X162" s="113"/>
    </row>
    <row r="163" spans="1:24" s="340" customFormat="1" ht="12.75">
      <c r="A163" s="164" t="s">
        <v>57</v>
      </c>
      <c r="B163" s="162"/>
      <c r="C163" s="249">
        <v>0</v>
      </c>
      <c r="D163" s="161"/>
      <c r="E163" s="249">
        <v>0</v>
      </c>
      <c r="F163" s="161"/>
      <c r="G163" s="249">
        <v>0</v>
      </c>
      <c r="H163" s="161"/>
      <c r="I163" s="249">
        <v>0</v>
      </c>
      <c r="J163" s="161"/>
      <c r="K163" s="249">
        <v>0</v>
      </c>
      <c r="L163" s="108"/>
      <c r="M163" s="160">
        <f>SUM(C163:K163)</f>
        <v>0</v>
      </c>
      <c r="N163" s="339"/>
      <c r="O163" s="113"/>
      <c r="P163" s="113"/>
      <c r="Q163" s="113"/>
      <c r="R163" s="113"/>
      <c r="S163" s="113"/>
      <c r="T163" s="113"/>
      <c r="U163" s="113"/>
      <c r="V163" s="113"/>
      <c r="W163" s="113"/>
      <c r="X163" s="113"/>
    </row>
    <row r="164" spans="1:24" s="340" customFormat="1" ht="12.75">
      <c r="A164" s="163" t="s">
        <v>84</v>
      </c>
      <c r="B164" s="162"/>
      <c r="C164" s="160">
        <f>SUM(C161:C163)</f>
        <v>0</v>
      </c>
      <c r="D164" s="108"/>
      <c r="E164" s="160">
        <f>SUM(E161:E163)</f>
        <v>0</v>
      </c>
      <c r="F164" s="108"/>
      <c r="G164" s="160">
        <f>SUM(G161:G163)</f>
        <v>0</v>
      </c>
      <c r="H164" s="108"/>
      <c r="I164" s="160">
        <f>SUM(I161:I163)</f>
        <v>0</v>
      </c>
      <c r="J164" s="108"/>
      <c r="K164" s="160">
        <f>SUM(K161:K163)</f>
        <v>0</v>
      </c>
      <c r="L164" s="108"/>
      <c r="M164" s="160">
        <f>SUM(C164:K164)</f>
        <v>0</v>
      </c>
      <c r="N164" s="339"/>
      <c r="O164" s="113"/>
      <c r="P164" s="113"/>
      <c r="Q164" s="113"/>
      <c r="R164" s="113"/>
      <c r="S164" s="113"/>
      <c r="T164" s="113"/>
      <c r="U164" s="113"/>
      <c r="V164" s="113"/>
      <c r="W164" s="113"/>
      <c r="X164" s="113"/>
    </row>
    <row r="165" spans="1:24" s="340" customFormat="1" ht="12.75">
      <c r="A165" s="163"/>
      <c r="B165" s="162"/>
      <c r="C165" s="108"/>
      <c r="D165" s="108"/>
      <c r="E165" s="108"/>
      <c r="F165" s="108"/>
      <c r="G165" s="108"/>
      <c r="H165" s="108"/>
      <c r="I165" s="108"/>
      <c r="J165" s="108"/>
      <c r="K165" s="108"/>
      <c r="L165" s="108"/>
      <c r="M165" s="108"/>
      <c r="N165" s="339"/>
      <c r="O165" s="113"/>
      <c r="P165" s="113"/>
      <c r="Q165" s="113"/>
      <c r="R165" s="113"/>
      <c r="S165" s="113"/>
      <c r="T165" s="113"/>
      <c r="U165" s="113"/>
      <c r="V165" s="113"/>
      <c r="W165" s="113"/>
      <c r="X165" s="113"/>
    </row>
    <row r="166" spans="1:15" ht="12.75">
      <c r="A166" s="271" t="s">
        <v>85</v>
      </c>
      <c r="B166" s="165"/>
      <c r="C166" s="108"/>
      <c r="D166" s="108"/>
      <c r="E166" s="108"/>
      <c r="F166" s="108"/>
      <c r="G166" s="108"/>
      <c r="H166" s="108"/>
      <c r="I166" s="108"/>
      <c r="J166" s="108"/>
      <c r="K166" s="108"/>
      <c r="L166" s="108"/>
      <c r="M166" s="108"/>
      <c r="N166" s="341"/>
      <c r="O166" s="113"/>
    </row>
    <row r="167" spans="1:15" ht="12.75">
      <c r="A167" s="164" t="s">
        <v>244</v>
      </c>
      <c r="B167" s="165"/>
      <c r="C167" s="278">
        <f>SUM('I Mirror_Central'!$B67:$M67)*'I Mirror_Central'!$B51</f>
        <v>0</v>
      </c>
      <c r="D167" s="157"/>
      <c r="E167" s="278">
        <f>SUM('I Mirror_Central'!$B100:$M100)*'I Mirror_Central'!$B84</f>
        <v>0</v>
      </c>
      <c r="F167" s="157"/>
      <c r="G167" s="278">
        <f>SUM('I Mirror_Central'!$B133:$M133)*'I Mirror_Central'!$B117</f>
        <v>0</v>
      </c>
      <c r="H167" s="158"/>
      <c r="I167" s="278">
        <f>SUM('I Mirror_Central'!$B166:$M166)*'I Mirror_Central'!$B150</f>
        <v>0</v>
      </c>
      <c r="J167" s="158"/>
      <c r="K167" s="278">
        <f>SUM('I Mirror_Central'!$B199:$M199)*'I Mirror_Central'!$B183</f>
        <v>0</v>
      </c>
      <c r="L167" s="166"/>
      <c r="M167" s="160">
        <f>SUM(C167:K167)</f>
        <v>0</v>
      </c>
      <c r="N167" s="341"/>
      <c r="O167" s="113"/>
    </row>
    <row r="168" spans="1:15" ht="12.75">
      <c r="A168" s="164" t="s">
        <v>245</v>
      </c>
      <c r="B168" s="165"/>
      <c r="C168" s="279">
        <f>SUM('I Mirror_Central'!$B68:$M68)*'I Mirror_Central'!$B52</f>
        <v>0</v>
      </c>
      <c r="D168" s="277"/>
      <c r="E168" s="279">
        <f>SUM('I Mirror_Central'!$B101:$M101)*'I Mirror_Central'!$B85</f>
        <v>0</v>
      </c>
      <c r="F168" s="277"/>
      <c r="G168" s="279">
        <f>SUM('I Mirror_Central'!$B134:$M134)*'I Mirror_Central'!$B118</f>
        <v>0</v>
      </c>
      <c r="H168" s="277"/>
      <c r="I168" s="279">
        <f>SUM('I Mirror_Central'!$B167:$M167)*'I Mirror_Central'!$B151</f>
        <v>0</v>
      </c>
      <c r="J168" s="277"/>
      <c r="K168" s="279">
        <f>SUM('I Mirror_Central'!$B200:$M200)*'I Mirror_Central'!$B184</f>
        <v>0</v>
      </c>
      <c r="L168" s="166"/>
      <c r="M168" s="160">
        <f>SUM(C168:K168)</f>
        <v>0</v>
      </c>
      <c r="N168" s="341"/>
      <c r="O168" s="113"/>
    </row>
    <row r="169" spans="1:15" ht="12.75">
      <c r="A169" s="164" t="s">
        <v>246</v>
      </c>
      <c r="B169" s="165"/>
      <c r="C169" s="279">
        <f>SUM('I Mirror_Central'!$B69:$M69)*'I Mirror_Central'!$B53</f>
        <v>0</v>
      </c>
      <c r="D169" s="277"/>
      <c r="E169" s="279">
        <f>SUM('I Mirror_Central'!$B102:$M102)*'I Mirror_Central'!$B86</f>
        <v>0</v>
      </c>
      <c r="F169" s="277"/>
      <c r="G169" s="279">
        <f>SUM('I Mirror_Central'!$B135:$M135)*'I Mirror_Central'!$B119</f>
        <v>0</v>
      </c>
      <c r="H169" s="277"/>
      <c r="I169" s="279">
        <f>SUM('I Mirror_Central'!$B168:$M168)*'I Mirror_Central'!$B152</f>
        <v>0</v>
      </c>
      <c r="J169" s="277"/>
      <c r="K169" s="279">
        <f>SUM('I Mirror_Central'!$B201:$M201)*'I Mirror_Central'!$B185</f>
        <v>0</v>
      </c>
      <c r="L169" s="166"/>
      <c r="M169" s="160">
        <f>SUM(C169:K169)</f>
        <v>0</v>
      </c>
      <c r="N169" s="341"/>
      <c r="O169" s="113"/>
    </row>
    <row r="170" spans="1:15" ht="12.75">
      <c r="A170" s="164" t="s">
        <v>247</v>
      </c>
      <c r="B170" s="165"/>
      <c r="C170" s="279">
        <f>SUM('I Mirror_Central'!$B70:$M70)*'I Mirror_Central'!$B54</f>
        <v>0</v>
      </c>
      <c r="D170" s="277"/>
      <c r="E170" s="279">
        <f>SUM('I Mirror_Central'!$B103:$M103)*'I Mirror_Central'!$B87</f>
        <v>0</v>
      </c>
      <c r="F170" s="277"/>
      <c r="G170" s="279">
        <f>SUM('I Mirror_Central'!$B136:$M136)*'I Mirror_Central'!$B120</f>
        <v>0</v>
      </c>
      <c r="H170" s="277"/>
      <c r="I170" s="279">
        <f>SUM('I Mirror_Central'!$B169:$M169)*'I Mirror_Central'!$B153</f>
        <v>0</v>
      </c>
      <c r="J170" s="277"/>
      <c r="K170" s="279">
        <f>SUM('I Mirror_Central'!$B202:$M202)*'I Mirror_Central'!$B186</f>
        <v>0</v>
      </c>
      <c r="L170" s="166"/>
      <c r="M170" s="160">
        <f>SUM(C170:K170)</f>
        <v>0</v>
      </c>
      <c r="N170" s="341"/>
      <c r="O170" s="113"/>
    </row>
    <row r="171" spans="1:15" ht="12.75">
      <c r="A171" s="271" t="s">
        <v>248</v>
      </c>
      <c r="B171" s="165"/>
      <c r="C171" s="160">
        <f>SUM(C167:C170)</f>
        <v>0</v>
      </c>
      <c r="D171" s="108"/>
      <c r="E171" s="160">
        <f>SUM(E167:E170)</f>
        <v>0</v>
      </c>
      <c r="F171" s="108"/>
      <c r="G171" s="160">
        <f>SUM(G167:G170)</f>
        <v>0</v>
      </c>
      <c r="H171" s="108"/>
      <c r="I171" s="160">
        <f>SUM(I167:I170)</f>
        <v>0</v>
      </c>
      <c r="J171" s="108"/>
      <c r="K171" s="160">
        <f>SUM(K167:K170)</f>
        <v>0</v>
      </c>
      <c r="L171" s="108"/>
      <c r="M171" s="160">
        <f>SUM(C171:K171)</f>
        <v>0</v>
      </c>
      <c r="N171" s="341"/>
      <c r="O171" s="113"/>
    </row>
    <row r="172" spans="1:15" ht="12.75">
      <c r="A172" s="172"/>
      <c r="B172" s="165"/>
      <c r="C172" s="166"/>
      <c r="D172" s="166"/>
      <c r="E172" s="166"/>
      <c r="F172" s="166"/>
      <c r="G172" s="166"/>
      <c r="H172" s="166"/>
      <c r="I172" s="166" t="s">
        <v>1</v>
      </c>
      <c r="J172" s="166"/>
      <c r="K172" s="166" t="s">
        <v>1</v>
      </c>
      <c r="L172" s="166"/>
      <c r="M172" s="108"/>
      <c r="O172" s="113"/>
    </row>
    <row r="173" spans="1:15" ht="12.75">
      <c r="A173" s="163" t="s">
        <v>86</v>
      </c>
      <c r="B173" s="165"/>
      <c r="C173" s="166"/>
      <c r="D173" s="166"/>
      <c r="E173" s="166"/>
      <c r="F173" s="166"/>
      <c r="G173" s="166"/>
      <c r="H173" s="166"/>
      <c r="I173" s="166"/>
      <c r="J173" s="166"/>
      <c r="K173" s="166"/>
      <c r="L173" s="166"/>
      <c r="M173" s="108"/>
      <c r="O173" s="113"/>
    </row>
    <row r="174" spans="1:15" ht="12.75">
      <c r="A174" s="172" t="s">
        <v>87</v>
      </c>
      <c r="B174" s="165"/>
      <c r="C174" s="248">
        <v>0</v>
      </c>
      <c r="D174" s="157"/>
      <c r="E174" s="248">
        <v>0</v>
      </c>
      <c r="F174" s="157"/>
      <c r="G174" s="248">
        <v>0</v>
      </c>
      <c r="H174" s="158"/>
      <c r="I174" s="248">
        <v>0</v>
      </c>
      <c r="J174" s="159"/>
      <c r="K174" s="248">
        <v>0</v>
      </c>
      <c r="L174" s="166"/>
      <c r="M174" s="160">
        <f>SUM(C174:K174)</f>
        <v>0</v>
      </c>
      <c r="O174" s="113"/>
    </row>
    <row r="175" spans="1:15" ht="12.75">
      <c r="A175" s="172" t="s">
        <v>88</v>
      </c>
      <c r="B175" s="165"/>
      <c r="C175" s="249">
        <v>0</v>
      </c>
      <c r="D175" s="161"/>
      <c r="E175" s="249">
        <v>0</v>
      </c>
      <c r="F175" s="161"/>
      <c r="G175" s="249">
        <v>0</v>
      </c>
      <c r="H175" s="161"/>
      <c r="I175" s="249">
        <v>0</v>
      </c>
      <c r="J175" s="161"/>
      <c r="K175" s="249">
        <v>0</v>
      </c>
      <c r="L175" s="166"/>
      <c r="M175" s="160">
        <f>SUM(C175:K175)</f>
        <v>0</v>
      </c>
      <c r="O175" s="113"/>
    </row>
    <row r="176" spans="1:15" ht="12.75">
      <c r="A176" s="163" t="s">
        <v>89</v>
      </c>
      <c r="B176" s="165"/>
      <c r="C176" s="160">
        <f>SUM(C174:C175)</f>
        <v>0</v>
      </c>
      <c r="D176" s="108"/>
      <c r="E176" s="160">
        <f>SUM(E174:E175)</f>
        <v>0</v>
      </c>
      <c r="F176" s="108"/>
      <c r="G176" s="160">
        <f>SUM(G174:G175)</f>
        <v>0</v>
      </c>
      <c r="H176" s="108"/>
      <c r="I176" s="160">
        <f>SUM(I174:I175)</f>
        <v>0</v>
      </c>
      <c r="J176" s="108"/>
      <c r="K176" s="160">
        <f>SUM(K174:K175)</f>
        <v>0</v>
      </c>
      <c r="L176" s="108"/>
      <c r="M176" s="160">
        <f>SUM(C176:K176)</f>
        <v>0</v>
      </c>
      <c r="O176" s="113"/>
    </row>
    <row r="177" spans="1:15" ht="12.75">
      <c r="A177" s="172"/>
      <c r="B177" s="165"/>
      <c r="C177" s="166"/>
      <c r="D177" s="166"/>
      <c r="E177" s="166"/>
      <c r="F177" s="166"/>
      <c r="G177" s="166"/>
      <c r="H177" s="166"/>
      <c r="I177" s="166"/>
      <c r="J177" s="166"/>
      <c r="K177" s="166"/>
      <c r="L177" s="166"/>
      <c r="M177" s="108"/>
      <c r="O177" s="113"/>
    </row>
    <row r="178" spans="1:15" ht="12.75">
      <c r="A178" s="163" t="s">
        <v>90</v>
      </c>
      <c r="B178" s="165"/>
      <c r="C178" s="248">
        <v>0</v>
      </c>
      <c r="D178" s="157"/>
      <c r="E178" s="248">
        <v>0</v>
      </c>
      <c r="F178" s="157"/>
      <c r="G178" s="248">
        <v>0</v>
      </c>
      <c r="H178" s="158"/>
      <c r="I178" s="248">
        <v>0</v>
      </c>
      <c r="J178" s="159"/>
      <c r="K178" s="248">
        <v>0</v>
      </c>
      <c r="L178" s="166"/>
      <c r="M178" s="160">
        <f>SUM(C178:K178)</f>
        <v>0</v>
      </c>
      <c r="O178" s="113"/>
    </row>
    <row r="179" spans="1:15" ht="12.75">
      <c r="A179" s="172"/>
      <c r="B179" s="165"/>
      <c r="C179" s="166"/>
      <c r="D179" s="166"/>
      <c r="E179" s="166"/>
      <c r="F179" s="166"/>
      <c r="G179" s="166"/>
      <c r="H179" s="166"/>
      <c r="I179" s="166"/>
      <c r="J179" s="166"/>
      <c r="K179" s="166"/>
      <c r="L179" s="166"/>
      <c r="M179" s="108"/>
      <c r="O179" s="113"/>
    </row>
    <row r="180" spans="1:24" s="131" customFormat="1" ht="12.75">
      <c r="A180" s="173" t="s">
        <v>91</v>
      </c>
      <c r="B180" s="162"/>
      <c r="C180" s="160">
        <f>C108+C118+C126+C133+C141+C150+C158+C164+C171+C176+C178</f>
        <v>0</v>
      </c>
      <c r="D180" s="108"/>
      <c r="E180" s="160">
        <f>E108+E118+E126+E133+E141+E150+E158+E164+E171+E176+E178</f>
        <v>0</v>
      </c>
      <c r="F180" s="108"/>
      <c r="G180" s="160">
        <f>G108+G118+G126+G133+G141+G150+G158+G164+G171+G176+G178</f>
        <v>0</v>
      </c>
      <c r="H180" s="108"/>
      <c r="I180" s="160">
        <f>I108+I118+I126+I133+I141+I150+I158+I164+I171+I176+I178</f>
        <v>0</v>
      </c>
      <c r="J180" s="108"/>
      <c r="K180" s="160">
        <f>K108+K118+K126+K133+K141+K150+K158+K164+K171+K176+K178</f>
        <v>0</v>
      </c>
      <c r="L180" s="108"/>
      <c r="M180" s="160">
        <f>SUM(C180:K180)</f>
        <v>0</v>
      </c>
      <c r="N180" s="342"/>
      <c r="O180" s="113"/>
      <c r="P180" s="113"/>
      <c r="Q180" s="113"/>
      <c r="R180" s="113"/>
      <c r="S180" s="113"/>
      <c r="T180" s="113"/>
      <c r="U180" s="113"/>
      <c r="V180" s="113"/>
      <c r="W180" s="113"/>
      <c r="X180" s="113"/>
    </row>
    <row r="181" spans="1:24" s="131" customFormat="1" ht="12.75">
      <c r="A181" s="173"/>
      <c r="B181" s="162"/>
      <c r="C181" s="108"/>
      <c r="D181" s="108"/>
      <c r="E181" s="108"/>
      <c r="F181" s="108"/>
      <c r="G181" s="108"/>
      <c r="H181" s="108"/>
      <c r="I181" s="108"/>
      <c r="J181" s="108"/>
      <c r="K181" s="108"/>
      <c r="L181" s="108"/>
      <c r="M181" s="108"/>
      <c r="N181" s="342"/>
      <c r="O181" s="113"/>
      <c r="P181" s="113"/>
      <c r="Q181" s="113"/>
      <c r="R181" s="113"/>
      <c r="S181" s="113"/>
      <c r="T181" s="113"/>
      <c r="U181" s="113"/>
      <c r="V181" s="113"/>
      <c r="W181" s="113"/>
      <c r="X181" s="113"/>
    </row>
    <row r="182" spans="1:24" s="131" customFormat="1" ht="12.75">
      <c r="A182" s="173" t="s">
        <v>92</v>
      </c>
      <c r="B182" s="162"/>
      <c r="C182" s="160">
        <f>C180+C100</f>
        <v>0</v>
      </c>
      <c r="D182" s="108"/>
      <c r="E182" s="160">
        <f>E180+E100</f>
        <v>0</v>
      </c>
      <c r="F182" s="108"/>
      <c r="G182" s="160">
        <f>G180+G100</f>
        <v>0</v>
      </c>
      <c r="H182" s="108"/>
      <c r="I182" s="160">
        <f>I180+I100</f>
        <v>0</v>
      </c>
      <c r="J182" s="108"/>
      <c r="K182" s="160">
        <f>K180+K100</f>
        <v>0</v>
      </c>
      <c r="L182" s="108"/>
      <c r="M182" s="160">
        <f>SUM(C182:K182)</f>
        <v>0</v>
      </c>
      <c r="N182" s="342"/>
      <c r="O182" s="113"/>
      <c r="P182" s="113"/>
      <c r="Q182" s="113"/>
      <c r="R182" s="113"/>
      <c r="S182" s="113"/>
      <c r="T182" s="113"/>
      <c r="U182" s="113"/>
      <c r="V182" s="113"/>
      <c r="W182" s="113"/>
      <c r="X182" s="113"/>
    </row>
    <row r="183" spans="1:24" s="131" customFormat="1" ht="12.75">
      <c r="A183" s="173"/>
      <c r="B183" s="162"/>
      <c r="C183" s="108"/>
      <c r="D183" s="108"/>
      <c r="E183" s="108"/>
      <c r="F183" s="108"/>
      <c r="G183" s="108"/>
      <c r="H183" s="108"/>
      <c r="I183" s="108"/>
      <c r="J183" s="108"/>
      <c r="K183" s="108"/>
      <c r="L183" s="108"/>
      <c r="M183" s="108"/>
      <c r="N183" s="342"/>
      <c r="O183" s="113" t="s">
        <v>1</v>
      </c>
      <c r="P183" s="113"/>
      <c r="Q183" s="113"/>
      <c r="R183" s="113"/>
      <c r="S183" s="113"/>
      <c r="T183" s="113"/>
      <c r="U183" s="113"/>
      <c r="V183" s="113"/>
      <c r="W183" s="113"/>
      <c r="X183" s="113"/>
    </row>
    <row r="184" spans="1:15" ht="12.75">
      <c r="A184" s="280" t="s">
        <v>93</v>
      </c>
      <c r="B184" s="174"/>
      <c r="C184" s="248">
        <v>0</v>
      </c>
      <c r="D184" s="157"/>
      <c r="E184" s="248">
        <v>0</v>
      </c>
      <c r="F184" s="157"/>
      <c r="G184" s="248">
        <v>0</v>
      </c>
      <c r="H184" s="158"/>
      <c r="I184" s="248">
        <v>0</v>
      </c>
      <c r="J184" s="159"/>
      <c r="K184" s="248">
        <v>0</v>
      </c>
      <c r="L184" s="166"/>
      <c r="M184" s="160">
        <f>SUM(C184:K184)</f>
        <v>0</v>
      </c>
      <c r="O184" s="113"/>
    </row>
    <row r="185" spans="1:15" ht="12.75">
      <c r="A185" s="174"/>
      <c r="B185" s="174"/>
      <c r="C185" s="166"/>
      <c r="D185" s="166"/>
      <c r="E185" s="166"/>
      <c r="F185" s="166"/>
      <c r="G185" s="166"/>
      <c r="H185" s="166"/>
      <c r="I185" s="166"/>
      <c r="J185" s="166"/>
      <c r="K185" s="166"/>
      <c r="L185" s="166"/>
      <c r="M185" s="171"/>
      <c r="O185" s="113"/>
    </row>
    <row r="186" spans="1:24" s="131" customFormat="1" ht="12.75">
      <c r="A186" s="155" t="s">
        <v>94</v>
      </c>
      <c r="B186" s="155"/>
      <c r="C186" s="160">
        <f>C182-C184</f>
        <v>0</v>
      </c>
      <c r="D186" s="108"/>
      <c r="E186" s="160">
        <f>E182-E184</f>
        <v>0</v>
      </c>
      <c r="F186" s="108"/>
      <c r="G186" s="160">
        <f>G182-G184</f>
        <v>0</v>
      </c>
      <c r="H186" s="108"/>
      <c r="I186" s="160">
        <f>I182-I184</f>
        <v>0</v>
      </c>
      <c r="J186" s="108"/>
      <c r="K186" s="160">
        <f>K182-K184</f>
        <v>0</v>
      </c>
      <c r="L186" s="108"/>
      <c r="M186" s="160">
        <f>SUM(C186:K186)</f>
        <v>0</v>
      </c>
      <c r="N186" s="336"/>
      <c r="O186" s="113"/>
      <c r="P186" s="113"/>
      <c r="Q186" s="113"/>
      <c r="R186" s="113"/>
      <c r="S186" s="113"/>
      <c r="T186" s="113"/>
      <c r="U186" s="113"/>
      <c r="V186" s="113"/>
      <c r="W186" s="113"/>
      <c r="X186" s="113"/>
    </row>
    <row r="187" spans="1:15" ht="12.75">
      <c r="A187" s="175"/>
      <c r="B187" s="175"/>
      <c r="C187" s="176"/>
      <c r="D187" s="177"/>
      <c r="E187" s="176"/>
      <c r="F187" s="177"/>
      <c r="G187" s="176"/>
      <c r="H187" s="177"/>
      <c r="I187" s="176"/>
      <c r="J187" s="177"/>
      <c r="K187" s="177"/>
      <c r="L187" s="177"/>
      <c r="M187" s="178"/>
      <c r="O187" s="113"/>
    </row>
    <row r="188" ht="12.75">
      <c r="O188" s="343"/>
    </row>
    <row r="189" ht="12.75">
      <c r="O189" s="343"/>
    </row>
    <row r="190" ht="12.75">
      <c r="O190" s="343"/>
    </row>
    <row r="191" ht="12.75">
      <c r="O191" s="113"/>
    </row>
    <row r="192" ht="12.75">
      <c r="O192" s="113"/>
    </row>
    <row r="193" ht="12.75">
      <c r="O193" s="113"/>
    </row>
    <row r="194" ht="12.75">
      <c r="O194" s="113"/>
    </row>
  </sheetData>
  <sheetProtection algorithmName="SHA-512" hashValue="3WOzeVdvHlGLH+clRWS2m1lGCavx1+xPs+5uoJ4tIM0RYUUqNPe0AXzUT58v0aX0LlYMWxNHvvuo8WNBGFqttA==" saltValue="tenDBhsutV7smwLrN6qiJA==" spinCount="100000" sheet="1" objects="1" scenarios="1"/>
  <mergeCells count="3">
    <mergeCell ref="A1:M1"/>
    <mergeCell ref="B2:G2"/>
    <mergeCell ref="B3:M3"/>
  </mergeCells>
  <printOptions horizontalCentered="1"/>
  <pageMargins left="0.5" right="0.5" top="0.75" bottom="0.5" header="0.5" footer="0.25"/>
  <pageSetup fitToHeight="9" fitToWidth="1" horizontalDpi="600" verticalDpi="600" orientation="portrait" scale="64" r:id="rId1"/>
  <headerFooter alignWithMargins="0">
    <oddFooter>&amp;L&amp;F&amp;RPage &amp;P of &amp;N</oddFooter>
  </headerFooter>
  <rowBreaks count="1" manualBreakCount="1">
    <brk id="10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C5E39-85C6-4547-ADE3-989AB78FF279}">
  <sheetPr>
    <tabColor rgb="FF0070C0"/>
    <pageSetUpPr fitToPage="1"/>
  </sheetPr>
  <dimension ref="A1:P209"/>
  <sheetViews>
    <sheetView showGridLines="0" zoomScale="80" zoomScaleNormal="80" workbookViewId="0" topLeftCell="A1">
      <selection activeCell="A1" sqref="A1:D1"/>
    </sheetView>
  </sheetViews>
  <sheetFormatPr defaultColWidth="12.57421875" defaultRowHeight="12.75"/>
  <cols>
    <col min="1" max="1" width="48.8515625" style="110" customWidth="1"/>
    <col min="2" max="13" width="15.7109375" style="110" customWidth="1"/>
    <col min="14" max="14" width="16.8515625" style="110" customWidth="1"/>
    <col min="15" max="26" width="11.421875" style="110" customWidth="1"/>
    <col min="27" max="29" width="11.421875" style="110" bestFit="1" customWidth="1"/>
    <col min="30" max="16384" width="12.57421875" style="110" customWidth="1"/>
  </cols>
  <sheetData>
    <row r="1" spans="1:4" ht="18">
      <c r="A1" s="382" t="s">
        <v>357</v>
      </c>
      <c r="B1" s="383"/>
      <c r="C1" s="383"/>
      <c r="D1" s="384"/>
    </row>
    <row r="2" spans="1:4" ht="15.5">
      <c r="A2" s="385" t="s">
        <v>337</v>
      </c>
      <c r="B2" s="386"/>
      <c r="C2" s="386"/>
      <c r="D2" s="387"/>
    </row>
    <row r="3" spans="1:4" ht="15.5">
      <c r="A3" s="388" t="str">
        <f>"CONTRACTOR: "&amp;'Contractor Info &amp; Instructions'!$B$3</f>
        <v xml:space="preserve">CONTRACTOR: </v>
      </c>
      <c r="B3" s="389"/>
      <c r="C3" s="389"/>
      <c r="D3" s="390"/>
    </row>
    <row r="5" ht="12.75">
      <c r="A5" s="111" t="s">
        <v>2</v>
      </c>
    </row>
    <row r="6" s="113" customFormat="1" ht="13">
      <c r="A6" s="112" t="s">
        <v>3</v>
      </c>
    </row>
    <row r="7" spans="1:2" s="113" customFormat="1" ht="13">
      <c r="A7" s="378" t="s">
        <v>235</v>
      </c>
      <c r="B7" s="379"/>
    </row>
    <row r="8" spans="1:2" s="113" customFormat="1" ht="13">
      <c r="A8" s="376" t="s">
        <v>236</v>
      </c>
      <c r="B8" s="377"/>
    </row>
    <row r="9" spans="1:2" s="113" customFormat="1" ht="14">
      <c r="A9" s="380" t="s">
        <v>237</v>
      </c>
      <c r="B9" s="381"/>
    </row>
    <row r="10" s="113" customFormat="1" ht="13">
      <c r="A10" s="114"/>
    </row>
    <row r="11" spans="1:2" ht="12.75">
      <c r="A11" s="115"/>
      <c r="B11" s="115"/>
    </row>
    <row r="12" spans="1:14" s="354" customFormat="1" ht="15.5">
      <c r="A12" s="1" t="s">
        <v>4</v>
      </c>
      <c r="B12" s="2"/>
      <c r="C12" s="2"/>
      <c r="D12" s="2"/>
      <c r="E12" s="2"/>
      <c r="F12" s="2"/>
      <c r="G12" s="2"/>
      <c r="H12" s="2"/>
      <c r="I12" s="2"/>
      <c r="J12" s="2"/>
      <c r="K12" s="2"/>
      <c r="L12" s="2"/>
      <c r="M12" s="2"/>
      <c r="N12" s="2"/>
    </row>
    <row r="13" spans="1:14" s="354" customFormat="1" ht="13" thickBot="1">
      <c r="A13" s="3"/>
      <c r="B13" s="2"/>
      <c r="C13" s="2"/>
      <c r="D13" s="2"/>
      <c r="E13" s="2"/>
      <c r="F13" s="2"/>
      <c r="G13" s="2"/>
      <c r="H13" s="2"/>
      <c r="I13" s="2"/>
      <c r="J13" s="2"/>
      <c r="K13" s="2"/>
      <c r="L13" s="2"/>
      <c r="M13" s="2"/>
      <c r="N13" s="2"/>
    </row>
    <row r="14" spans="1:14" s="354" customFormat="1" ht="16" thickBot="1">
      <c r="A14" s="4" t="s">
        <v>5</v>
      </c>
      <c r="B14" s="5">
        <v>2.65</v>
      </c>
      <c r="C14" s="2"/>
      <c r="D14" s="2"/>
      <c r="E14" s="2"/>
      <c r="F14" s="2"/>
      <c r="G14" s="2"/>
      <c r="H14" s="2"/>
      <c r="I14" s="2"/>
      <c r="J14" s="2"/>
      <c r="K14" s="2"/>
      <c r="L14" s="2"/>
      <c r="M14" s="2"/>
      <c r="N14" s="2"/>
    </row>
    <row r="15" spans="1:14" s="354" customFormat="1" ht="15.5">
      <c r="A15" s="4"/>
      <c r="B15" s="6"/>
      <c r="C15" s="2"/>
      <c r="D15" s="2"/>
      <c r="E15" s="2"/>
      <c r="F15" s="2"/>
      <c r="G15" s="2"/>
      <c r="H15" s="2"/>
      <c r="I15" s="2"/>
      <c r="J15" s="2"/>
      <c r="K15" s="2"/>
      <c r="L15" s="2"/>
      <c r="M15" s="2"/>
      <c r="N15" s="2"/>
    </row>
    <row r="16" spans="1:14" s="354" customFormat="1" ht="16" thickBot="1">
      <c r="A16" s="7" t="s">
        <v>95</v>
      </c>
      <c r="B16" s="8"/>
      <c r="C16" s="2"/>
      <c r="D16" s="2"/>
      <c r="E16" s="2"/>
      <c r="F16" s="2"/>
      <c r="G16" s="2"/>
      <c r="H16" s="2"/>
      <c r="I16" s="2"/>
      <c r="J16" s="2"/>
      <c r="K16" s="2"/>
      <c r="L16" s="2"/>
      <c r="M16" s="2"/>
      <c r="N16" s="2"/>
    </row>
    <row r="17" spans="1:14" s="354" customFormat="1" ht="13">
      <c r="A17" s="4" t="s">
        <v>99</v>
      </c>
      <c r="B17" s="227">
        <v>1.5</v>
      </c>
      <c r="C17" s="2"/>
      <c r="D17" s="2"/>
      <c r="E17" s="2"/>
      <c r="F17" s="2"/>
      <c r="G17" s="2"/>
      <c r="H17" s="2"/>
      <c r="I17" s="2"/>
      <c r="J17" s="2"/>
      <c r="K17" s="2"/>
      <c r="L17" s="2"/>
      <c r="M17" s="2"/>
      <c r="N17" s="2"/>
    </row>
    <row r="18" spans="1:14" s="354" customFormat="1" ht="13">
      <c r="A18" s="4" t="s">
        <v>115</v>
      </c>
      <c r="B18" s="228">
        <v>1.5</v>
      </c>
      <c r="C18" s="2"/>
      <c r="D18" s="2"/>
      <c r="E18" s="2"/>
      <c r="F18" s="2"/>
      <c r="G18" s="2"/>
      <c r="H18" s="2"/>
      <c r="I18" s="2"/>
      <c r="J18" s="2"/>
      <c r="K18" s="2"/>
      <c r="L18" s="2"/>
      <c r="M18" s="2"/>
      <c r="N18" s="2"/>
    </row>
    <row r="19" spans="1:14" s="354" customFormat="1" ht="13">
      <c r="A19" s="4" t="s">
        <v>6</v>
      </c>
      <c r="B19" s="228">
        <v>1.5</v>
      </c>
      <c r="C19" s="2"/>
      <c r="D19" s="2"/>
      <c r="E19" s="2"/>
      <c r="F19" s="2"/>
      <c r="G19" s="2"/>
      <c r="H19" s="2"/>
      <c r="I19" s="2"/>
      <c r="J19" s="2"/>
      <c r="K19" s="2"/>
      <c r="L19" s="2"/>
      <c r="M19" s="2"/>
      <c r="N19" s="2"/>
    </row>
    <row r="20" spans="1:14" s="354" customFormat="1" ht="12.75" thickBot="1">
      <c r="A20" s="4" t="s">
        <v>226</v>
      </c>
      <c r="B20" s="229">
        <v>20</v>
      </c>
      <c r="C20" s="2"/>
      <c r="D20" s="2"/>
      <c r="E20" s="2"/>
      <c r="F20" s="2"/>
      <c r="G20" s="2"/>
      <c r="H20" s="2"/>
      <c r="I20" s="2"/>
      <c r="J20" s="2"/>
      <c r="K20" s="2"/>
      <c r="L20" s="2"/>
      <c r="M20" s="2"/>
      <c r="N20" s="2"/>
    </row>
    <row r="21" spans="1:14" s="354" customFormat="1" ht="13" thickBot="1">
      <c r="A21" s="3"/>
      <c r="B21" s="2"/>
      <c r="C21" s="2"/>
      <c r="D21" s="2"/>
      <c r="E21" s="2"/>
      <c r="F21" s="2"/>
      <c r="G21" s="2"/>
      <c r="H21" s="2"/>
      <c r="I21" s="2"/>
      <c r="J21" s="2"/>
      <c r="K21" s="2"/>
      <c r="L21" s="2"/>
      <c r="M21" s="2"/>
      <c r="N21" s="2"/>
    </row>
    <row r="22" spans="1:14" s="354" customFormat="1" ht="26">
      <c r="A22" s="9" t="s">
        <v>7</v>
      </c>
      <c r="B22" s="10" t="s">
        <v>341</v>
      </c>
      <c r="C22" s="11" t="s">
        <v>342</v>
      </c>
      <c r="D22" s="11" t="s">
        <v>343</v>
      </c>
      <c r="E22" s="12" t="s">
        <v>344</v>
      </c>
      <c r="F22" s="11" t="s">
        <v>345</v>
      </c>
      <c r="G22" s="12" t="s">
        <v>346</v>
      </c>
      <c r="H22" s="11" t="s">
        <v>347</v>
      </c>
      <c r="I22" s="12" t="s">
        <v>348</v>
      </c>
      <c r="J22" s="11" t="s">
        <v>349</v>
      </c>
      <c r="K22" s="12" t="s">
        <v>350</v>
      </c>
      <c r="L22" s="11" t="s">
        <v>351</v>
      </c>
      <c r="M22" s="11" t="s">
        <v>352</v>
      </c>
      <c r="N22" s="13" t="s">
        <v>8</v>
      </c>
    </row>
    <row r="23" spans="1:14" s="354" customFormat="1" ht="13">
      <c r="A23" s="14" t="s">
        <v>108</v>
      </c>
      <c r="B23" s="371">
        <f>(1+0.0175)^(1/12)-1</f>
        <v>0.0014467654179763922</v>
      </c>
      <c r="C23" s="15">
        <f>B23</f>
        <v>0.0014467654179763922</v>
      </c>
      <c r="D23" s="15">
        <f aca="true" t="shared" si="0" ref="D23:M23">C23</f>
        <v>0.0014467654179763922</v>
      </c>
      <c r="E23" s="15">
        <f t="shared" si="0"/>
        <v>0.0014467654179763922</v>
      </c>
      <c r="F23" s="15">
        <f t="shared" si="0"/>
        <v>0.0014467654179763922</v>
      </c>
      <c r="G23" s="15">
        <f t="shared" si="0"/>
        <v>0.0014467654179763922</v>
      </c>
      <c r="H23" s="15">
        <f t="shared" si="0"/>
        <v>0.0014467654179763922</v>
      </c>
      <c r="I23" s="15">
        <f t="shared" si="0"/>
        <v>0.0014467654179763922</v>
      </c>
      <c r="J23" s="15">
        <f t="shared" si="0"/>
        <v>0.0014467654179763922</v>
      </c>
      <c r="K23" s="15">
        <f t="shared" si="0"/>
        <v>0.0014467654179763922</v>
      </c>
      <c r="L23" s="15">
        <f t="shared" si="0"/>
        <v>0.0014467654179763922</v>
      </c>
      <c r="M23" s="15">
        <f t="shared" si="0"/>
        <v>0.0014467654179763922</v>
      </c>
      <c r="N23" s="16">
        <f>AVERAGE(B23:M23)</f>
        <v>0.0014467654179763922</v>
      </c>
    </row>
    <row r="24" spans="1:14" s="354" customFormat="1" ht="13">
      <c r="A24" s="17" t="s">
        <v>100</v>
      </c>
      <c r="B24" s="372">
        <f>'PA Western Region_Databook'!BJ7*(1.0175)^(30/12)</f>
        <v>705930.8831507826</v>
      </c>
      <c r="C24" s="18">
        <f>B24*(1+C23)</f>
        <v>706952.1995400067</v>
      </c>
      <c r="D24" s="18">
        <f aca="true" t="shared" si="1" ref="D24:M24">C24*(1+D23)</f>
        <v>707974.9935344636</v>
      </c>
      <c r="E24" s="19">
        <f t="shared" si="1"/>
        <v>708999.2672719012</v>
      </c>
      <c r="F24" s="18">
        <f t="shared" si="1"/>
        <v>710025.0228931608</v>
      </c>
      <c r="G24" s="19">
        <f t="shared" si="1"/>
        <v>711052.2625421805</v>
      </c>
      <c r="H24" s="18">
        <f t="shared" si="1"/>
        <v>712080.9883660004</v>
      </c>
      <c r="I24" s="19">
        <f t="shared" si="1"/>
        <v>713111.2025147667</v>
      </c>
      <c r="J24" s="18">
        <f t="shared" si="1"/>
        <v>714142.9071417366</v>
      </c>
      <c r="K24" s="19">
        <f t="shared" si="1"/>
        <v>715176.1044032824</v>
      </c>
      <c r="L24" s="18">
        <f t="shared" si="1"/>
        <v>716210.7964588961</v>
      </c>
      <c r="M24" s="18">
        <f t="shared" si="1"/>
        <v>717246.9854711941</v>
      </c>
      <c r="N24" s="20">
        <f>AVERAGE(B24:M24)</f>
        <v>711575.3011073644</v>
      </c>
    </row>
    <row r="25" spans="1:14" s="354" customFormat="1" ht="12.75" thickBot="1">
      <c r="A25" s="21" t="s">
        <v>9</v>
      </c>
      <c r="B25" s="22">
        <f>$B$14</f>
        <v>2.65</v>
      </c>
      <c r="C25" s="23">
        <f aca="true" t="shared" si="2" ref="C25:M25">$B$14</f>
        <v>2.65</v>
      </c>
      <c r="D25" s="23">
        <f t="shared" si="2"/>
        <v>2.65</v>
      </c>
      <c r="E25" s="23">
        <f t="shared" si="2"/>
        <v>2.65</v>
      </c>
      <c r="F25" s="23">
        <f t="shared" si="2"/>
        <v>2.65</v>
      </c>
      <c r="G25" s="23">
        <f t="shared" si="2"/>
        <v>2.65</v>
      </c>
      <c r="H25" s="23">
        <f t="shared" si="2"/>
        <v>2.65</v>
      </c>
      <c r="I25" s="23">
        <f t="shared" si="2"/>
        <v>2.65</v>
      </c>
      <c r="J25" s="23">
        <f t="shared" si="2"/>
        <v>2.65</v>
      </c>
      <c r="K25" s="23">
        <f t="shared" si="2"/>
        <v>2.65</v>
      </c>
      <c r="L25" s="23">
        <f t="shared" si="2"/>
        <v>2.65</v>
      </c>
      <c r="M25" s="23">
        <f t="shared" si="2"/>
        <v>2.65</v>
      </c>
      <c r="N25" s="24">
        <f>AVERAGE(B25:M25)</f>
        <v>2.6499999999999995</v>
      </c>
    </row>
    <row r="26" spans="1:14" s="354" customFormat="1" ht="12.75" thickTop="1">
      <c r="A26" s="213"/>
      <c r="B26" s="214"/>
      <c r="C26" s="215"/>
      <c r="D26" s="215"/>
      <c r="E26" s="216"/>
      <c r="F26" s="215"/>
      <c r="G26" s="216"/>
      <c r="H26" s="215"/>
      <c r="I26" s="216"/>
      <c r="J26" s="215"/>
      <c r="K26" s="216"/>
      <c r="L26" s="215"/>
      <c r="M26" s="215"/>
      <c r="N26" s="217"/>
    </row>
    <row r="27" spans="1:14" s="354" customFormat="1" ht="12.75" thickBot="1">
      <c r="A27" s="25" t="s">
        <v>10</v>
      </c>
      <c r="B27" s="26">
        <f>B24*B25</f>
        <v>1870716.8403495736</v>
      </c>
      <c r="C27" s="27">
        <f aca="true" t="shared" si="3" ref="C27:M27">C24*C25</f>
        <v>1873423.3287810176</v>
      </c>
      <c r="D27" s="27">
        <f t="shared" si="3"/>
        <v>1876133.7328663284</v>
      </c>
      <c r="E27" s="28">
        <f t="shared" si="3"/>
        <v>1878848.0582705382</v>
      </c>
      <c r="F27" s="27">
        <f t="shared" si="3"/>
        <v>1881566.3106668761</v>
      </c>
      <c r="G27" s="28">
        <f t="shared" si="3"/>
        <v>1884288.4957367782</v>
      </c>
      <c r="H27" s="27">
        <f t="shared" si="3"/>
        <v>1887014.619169901</v>
      </c>
      <c r="I27" s="28">
        <f t="shared" si="3"/>
        <v>1889744.6866641317</v>
      </c>
      <c r="J27" s="27">
        <f t="shared" si="3"/>
        <v>1892478.703925602</v>
      </c>
      <c r="K27" s="28">
        <f t="shared" si="3"/>
        <v>1895216.6766686982</v>
      </c>
      <c r="L27" s="27">
        <f t="shared" si="3"/>
        <v>1897958.6106160746</v>
      </c>
      <c r="M27" s="27">
        <f t="shared" si="3"/>
        <v>1900704.5114986645</v>
      </c>
      <c r="N27" s="29">
        <f>SUM(B27:M27)</f>
        <v>22628094.57521418</v>
      </c>
    </row>
    <row r="28" spans="1:14" s="354" customFormat="1" ht="15.5">
      <c r="A28" s="30"/>
      <c r="B28" s="31"/>
      <c r="C28" s="32"/>
      <c r="D28" s="32"/>
      <c r="E28" s="32"/>
      <c r="F28" s="32"/>
      <c r="G28" s="33"/>
      <c r="H28" s="32"/>
      <c r="I28" s="33"/>
      <c r="J28" s="34"/>
      <c r="K28" s="35"/>
      <c r="L28" s="36"/>
      <c r="M28" s="8"/>
      <c r="N28" s="37"/>
    </row>
    <row r="29" spans="1:14" s="354" customFormat="1" ht="13">
      <c r="A29" s="38" t="s">
        <v>96</v>
      </c>
      <c r="B29" s="39"/>
      <c r="C29" s="39"/>
      <c r="D29" s="39"/>
      <c r="E29" s="39"/>
      <c r="F29" s="39"/>
      <c r="G29" s="39"/>
      <c r="H29" s="39"/>
      <c r="I29" s="39"/>
      <c r="J29" s="39"/>
      <c r="K29" s="39"/>
      <c r="L29" s="39"/>
      <c r="M29" s="39"/>
      <c r="N29" s="37"/>
    </row>
    <row r="30" spans="1:14" s="354" customFormat="1" ht="12.75" thickBot="1">
      <c r="A30" s="40"/>
      <c r="B30" s="28"/>
      <c r="C30" s="28"/>
      <c r="D30" s="28"/>
      <c r="E30" s="28"/>
      <c r="F30" s="28"/>
      <c r="G30" s="28"/>
      <c r="H30" s="28"/>
      <c r="I30" s="28"/>
      <c r="J30" s="28"/>
      <c r="K30" s="28"/>
      <c r="L30" s="28"/>
      <c r="M30" s="28"/>
      <c r="N30" s="37"/>
    </row>
    <row r="31" spans="1:14" s="354" customFormat="1" ht="25.9" customHeight="1" thickBot="1">
      <c r="A31" s="9" t="s">
        <v>7</v>
      </c>
      <c r="B31" s="10" t="str">
        <f>B22</f>
        <v>July, 2020</v>
      </c>
      <c r="C31" s="12" t="str">
        <f aca="true" t="shared" si="4" ref="C31:M31">C22</f>
        <v>August, 2020</v>
      </c>
      <c r="D31" s="11" t="str">
        <f t="shared" si="4"/>
        <v>September, 2020</v>
      </c>
      <c r="E31" s="12" t="str">
        <f t="shared" si="4"/>
        <v>October, 2020</v>
      </c>
      <c r="F31" s="11" t="str">
        <f t="shared" si="4"/>
        <v>November, 2020</v>
      </c>
      <c r="G31" s="12" t="str">
        <f t="shared" si="4"/>
        <v>December, 2020</v>
      </c>
      <c r="H31" s="11" t="str">
        <f t="shared" si="4"/>
        <v>January, 2021</v>
      </c>
      <c r="I31" s="12" t="str">
        <f t="shared" si="4"/>
        <v>February, 2021</v>
      </c>
      <c r="J31" s="11" t="str">
        <f t="shared" si="4"/>
        <v>March, 2021</v>
      </c>
      <c r="K31" s="12" t="str">
        <f t="shared" si="4"/>
        <v>April, 2021</v>
      </c>
      <c r="L31" s="11" t="str">
        <f t="shared" si="4"/>
        <v>May, 2021</v>
      </c>
      <c r="M31" s="12" t="str">
        <f t="shared" si="4"/>
        <v>June, 2021</v>
      </c>
      <c r="N31" s="290" t="s">
        <v>11</v>
      </c>
    </row>
    <row r="32" spans="1:14" s="354" customFormat="1" ht="14" thickBot="1" thickTop="1">
      <c r="A32" s="41" t="s">
        <v>101</v>
      </c>
      <c r="B32" s="42">
        <f>B24*B$39</f>
        <v>31766.889741785213</v>
      </c>
      <c r="C32" s="43">
        <f aca="true" t="shared" si="5" ref="C32:M32">C24*C$39</f>
        <v>31812.8489793003</v>
      </c>
      <c r="D32" s="43">
        <f t="shared" si="5"/>
        <v>31858.87470905086</v>
      </c>
      <c r="E32" s="43">
        <f t="shared" si="5"/>
        <v>31904.967027235554</v>
      </c>
      <c r="F32" s="43">
        <f t="shared" si="5"/>
        <v>31951.126030192234</v>
      </c>
      <c r="G32" s="43">
        <f t="shared" si="5"/>
        <v>31997.35181439812</v>
      </c>
      <c r="H32" s="43">
        <f t="shared" si="5"/>
        <v>32043.644476470014</v>
      </c>
      <c r="I32" s="43">
        <f t="shared" si="5"/>
        <v>32090.0041131645</v>
      </c>
      <c r="J32" s="43">
        <f t="shared" si="5"/>
        <v>32136.430821378144</v>
      </c>
      <c r="K32" s="43">
        <f t="shared" si="5"/>
        <v>32182.924698147708</v>
      </c>
      <c r="L32" s="43">
        <f t="shared" si="5"/>
        <v>32229.485840650326</v>
      </c>
      <c r="M32" s="284">
        <f t="shared" si="5"/>
        <v>32276.114346203736</v>
      </c>
      <c r="N32" s="291">
        <f>AVERAGE(B32:M32)</f>
        <v>32020.88854983139</v>
      </c>
    </row>
    <row r="33" spans="1:14" s="354" customFormat="1" ht="13">
      <c r="A33" s="44" t="s">
        <v>107</v>
      </c>
      <c r="B33" s="320">
        <v>227624</v>
      </c>
      <c r="C33" s="196">
        <v>232258</v>
      </c>
      <c r="D33" s="196">
        <v>218050</v>
      </c>
      <c r="E33" s="196">
        <v>229394</v>
      </c>
      <c r="F33" s="196">
        <v>227174</v>
      </c>
      <c r="G33" s="196">
        <v>239137</v>
      </c>
      <c r="H33" s="196">
        <v>231499</v>
      </c>
      <c r="I33" s="196">
        <v>229650</v>
      </c>
      <c r="J33" s="196">
        <v>233572</v>
      </c>
      <c r="K33" s="196">
        <v>228095</v>
      </c>
      <c r="L33" s="196">
        <v>234347</v>
      </c>
      <c r="M33" s="196">
        <v>224096</v>
      </c>
      <c r="N33" s="292">
        <f aca="true" t="shared" si="6" ref="N33">SUM(B33:M33)</f>
        <v>2754896</v>
      </c>
    </row>
    <row r="34" spans="1:14" s="354" customFormat="1" ht="13">
      <c r="A34" s="47" t="s">
        <v>102</v>
      </c>
      <c r="B34" s="321">
        <v>52936</v>
      </c>
      <c r="C34" s="45">
        <v>54013</v>
      </c>
      <c r="D34" s="46">
        <v>50709</v>
      </c>
      <c r="E34" s="45">
        <v>53347</v>
      </c>
      <c r="F34" s="46">
        <v>52831</v>
      </c>
      <c r="G34" s="45">
        <v>55613</v>
      </c>
      <c r="H34" s="46">
        <v>53837</v>
      </c>
      <c r="I34" s="45">
        <v>53407</v>
      </c>
      <c r="J34" s="46">
        <v>54319</v>
      </c>
      <c r="K34" s="45">
        <v>53045</v>
      </c>
      <c r="L34" s="46">
        <v>54499</v>
      </c>
      <c r="M34" s="45">
        <v>52115</v>
      </c>
      <c r="N34" s="293">
        <f>SUM(B34:M34)</f>
        <v>640671</v>
      </c>
    </row>
    <row r="35" spans="1:14" s="354" customFormat="1" ht="13">
      <c r="A35" s="218" t="s">
        <v>103</v>
      </c>
      <c r="B35" s="322">
        <v>201156</v>
      </c>
      <c r="C35" s="219">
        <v>205251</v>
      </c>
      <c r="D35" s="220">
        <v>192696</v>
      </c>
      <c r="E35" s="219">
        <v>202720</v>
      </c>
      <c r="F35" s="220">
        <v>200759</v>
      </c>
      <c r="G35" s="219">
        <v>211330</v>
      </c>
      <c r="H35" s="220">
        <v>204580</v>
      </c>
      <c r="I35" s="219">
        <v>202946</v>
      </c>
      <c r="J35" s="220">
        <v>206412</v>
      </c>
      <c r="K35" s="219">
        <v>201572</v>
      </c>
      <c r="L35" s="220">
        <v>207097</v>
      </c>
      <c r="M35" s="219">
        <v>198039</v>
      </c>
      <c r="N35" s="294">
        <f>SUM(B35:M35)</f>
        <v>2434558</v>
      </c>
    </row>
    <row r="36" spans="1:14" s="354" customFormat="1" ht="12.75" thickBot="1">
      <c r="A36" s="48" t="s">
        <v>227</v>
      </c>
      <c r="B36" s="365">
        <v>47642</v>
      </c>
      <c r="C36" s="366">
        <v>48612</v>
      </c>
      <c r="D36" s="367">
        <v>45638</v>
      </c>
      <c r="E36" s="366">
        <v>48013</v>
      </c>
      <c r="F36" s="367">
        <v>47548</v>
      </c>
      <c r="G36" s="366">
        <v>50052</v>
      </c>
      <c r="H36" s="367">
        <v>48453</v>
      </c>
      <c r="I36" s="366">
        <v>48066</v>
      </c>
      <c r="J36" s="367">
        <v>48887</v>
      </c>
      <c r="K36" s="366">
        <v>47741</v>
      </c>
      <c r="L36" s="367">
        <v>49049</v>
      </c>
      <c r="M36" s="366">
        <v>46904</v>
      </c>
      <c r="N36" s="368">
        <f>SUM(B36:M36)</f>
        <v>576605</v>
      </c>
    </row>
    <row r="37" spans="1:14" s="354" customFormat="1" ht="14" thickBot="1" thickTop="1">
      <c r="A37" s="180" t="s">
        <v>104</v>
      </c>
      <c r="B37" s="197">
        <f>SUM(B33:B36)</f>
        <v>529358</v>
      </c>
      <c r="C37" s="198">
        <f aca="true" t="shared" si="7" ref="C37:M37">SUM(C33:C36)</f>
        <v>540134</v>
      </c>
      <c r="D37" s="198">
        <f t="shared" si="7"/>
        <v>507093</v>
      </c>
      <c r="E37" s="198">
        <f t="shared" si="7"/>
        <v>533474</v>
      </c>
      <c r="F37" s="198">
        <f t="shared" si="7"/>
        <v>528312</v>
      </c>
      <c r="G37" s="198">
        <f t="shared" si="7"/>
        <v>556132</v>
      </c>
      <c r="H37" s="198">
        <f t="shared" si="7"/>
        <v>538369</v>
      </c>
      <c r="I37" s="198">
        <f t="shared" si="7"/>
        <v>534069</v>
      </c>
      <c r="J37" s="198">
        <f t="shared" si="7"/>
        <v>543190</v>
      </c>
      <c r="K37" s="198">
        <f t="shared" si="7"/>
        <v>530453</v>
      </c>
      <c r="L37" s="198">
        <f t="shared" si="7"/>
        <v>544992</v>
      </c>
      <c r="M37" s="198">
        <f t="shared" si="7"/>
        <v>521154</v>
      </c>
      <c r="N37" s="295">
        <f>SUM(B37:M37)</f>
        <v>6406730</v>
      </c>
    </row>
    <row r="38" spans="1:14" s="354" customFormat="1" ht="13">
      <c r="A38" s="49" t="s">
        <v>12</v>
      </c>
      <c r="B38" s="50">
        <f aca="true" t="shared" si="8" ref="B38:M38">B37/B32</f>
        <v>16.663828417035692</v>
      </c>
      <c r="C38" s="51">
        <f t="shared" si="8"/>
        <v>16.978485653751086</v>
      </c>
      <c r="D38" s="52">
        <f t="shared" si="8"/>
        <v>15.916852199928417</v>
      </c>
      <c r="E38" s="51">
        <f t="shared" si="8"/>
        <v>16.720719364624383</v>
      </c>
      <c r="F38" s="52">
        <f t="shared" si="8"/>
        <v>16.53500410285294</v>
      </c>
      <c r="G38" s="51">
        <f t="shared" si="8"/>
        <v>17.380563342424875</v>
      </c>
      <c r="H38" s="52">
        <f t="shared" si="8"/>
        <v>16.801116377237616</v>
      </c>
      <c r="I38" s="51">
        <f t="shared" si="8"/>
        <v>16.642846106115183</v>
      </c>
      <c r="J38" s="52">
        <f t="shared" si="8"/>
        <v>16.902623786044504</v>
      </c>
      <c r="K38" s="51">
        <f t="shared" si="8"/>
        <v>16.482436104712704</v>
      </c>
      <c r="L38" s="52">
        <f t="shared" si="8"/>
        <v>16.90973299091895</v>
      </c>
      <c r="M38" s="51">
        <f t="shared" si="8"/>
        <v>16.14673917714935</v>
      </c>
      <c r="N38" s="296">
        <f>AVERAGE(B38:M38)</f>
        <v>16.673412301899642</v>
      </c>
    </row>
    <row r="39" spans="1:14" s="354" customFormat="1" ht="13">
      <c r="A39" s="47" t="s">
        <v>110</v>
      </c>
      <c r="B39" s="53">
        <v>0.045</v>
      </c>
      <c r="C39" s="54">
        <v>0.045</v>
      </c>
      <c r="D39" s="54">
        <v>0.045</v>
      </c>
      <c r="E39" s="54">
        <v>0.045</v>
      </c>
      <c r="F39" s="54">
        <v>0.045</v>
      </c>
      <c r="G39" s="54">
        <v>0.045</v>
      </c>
      <c r="H39" s="54">
        <v>0.045</v>
      </c>
      <c r="I39" s="54">
        <v>0.045</v>
      </c>
      <c r="J39" s="54">
        <v>0.045</v>
      </c>
      <c r="K39" s="54">
        <v>0.045</v>
      </c>
      <c r="L39" s="54">
        <v>0.045</v>
      </c>
      <c r="M39" s="285">
        <v>0.045</v>
      </c>
      <c r="N39" s="297">
        <f>N32/N24</f>
        <v>0.04499999999999999</v>
      </c>
    </row>
    <row r="40" spans="1:14" s="354" customFormat="1" ht="13">
      <c r="A40" s="49" t="s">
        <v>112</v>
      </c>
      <c r="B40" s="55">
        <f>B33/B$37</f>
        <v>0.4300001133448441</v>
      </c>
      <c r="C40" s="54">
        <f aca="true" t="shared" si="9" ref="C40:M40">C33/C$37</f>
        <v>0.43000070352912423</v>
      </c>
      <c r="D40" s="54">
        <f t="shared" si="9"/>
        <v>0.43000001972024854</v>
      </c>
      <c r="E40" s="54">
        <f t="shared" si="9"/>
        <v>0.43000033741100785</v>
      </c>
      <c r="F40" s="54">
        <f t="shared" si="9"/>
        <v>0.4299996971486546</v>
      </c>
      <c r="G40" s="54">
        <f t="shared" si="9"/>
        <v>0.4300004315522214</v>
      </c>
      <c r="H40" s="54">
        <f t="shared" si="9"/>
        <v>0.4300006129624848</v>
      </c>
      <c r="I40" s="54">
        <f t="shared" si="9"/>
        <v>0.4300006178976874</v>
      </c>
      <c r="J40" s="54">
        <f t="shared" si="9"/>
        <v>0.43000055229293616</v>
      </c>
      <c r="K40" s="54">
        <f t="shared" si="9"/>
        <v>0.43000039588804284</v>
      </c>
      <c r="L40" s="54">
        <f t="shared" si="9"/>
        <v>0.4300008073513006</v>
      </c>
      <c r="M40" s="286">
        <f t="shared" si="9"/>
        <v>0.4299995778599032</v>
      </c>
      <c r="N40" s="297">
        <f aca="true" t="shared" si="10" ref="N40:N43">N33/N$37</f>
        <v>0.4300003277803185</v>
      </c>
    </row>
    <row r="41" spans="1:14" s="354" customFormat="1" ht="13">
      <c r="A41" s="47" t="s">
        <v>105</v>
      </c>
      <c r="B41" s="53">
        <f aca="true" t="shared" si="11" ref="B41:M41">B34/B$37</f>
        <v>0.10000037781614711</v>
      </c>
      <c r="C41" s="54">
        <f t="shared" si="11"/>
        <v>0.0999992594430271</v>
      </c>
      <c r="D41" s="54">
        <f t="shared" si="11"/>
        <v>0.09999940839254338</v>
      </c>
      <c r="E41" s="54">
        <f t="shared" si="11"/>
        <v>0.09999925019776035</v>
      </c>
      <c r="F41" s="54">
        <f t="shared" si="11"/>
        <v>0.09999962143581823</v>
      </c>
      <c r="G41" s="54">
        <f t="shared" si="11"/>
        <v>0.09999964037314882</v>
      </c>
      <c r="H41" s="54">
        <f t="shared" si="11"/>
        <v>0.10000018574620753</v>
      </c>
      <c r="I41" s="54">
        <f t="shared" si="11"/>
        <v>0.10000018724172345</v>
      </c>
      <c r="J41" s="54">
        <f t="shared" si="11"/>
        <v>0.1</v>
      </c>
      <c r="K41" s="54">
        <f t="shared" si="11"/>
        <v>0.09999943444565305</v>
      </c>
      <c r="L41" s="54">
        <f t="shared" si="11"/>
        <v>0.0999996330221361</v>
      </c>
      <c r="M41" s="286">
        <f t="shared" si="11"/>
        <v>0.0999992324725513</v>
      </c>
      <c r="N41" s="297">
        <f t="shared" si="10"/>
        <v>0.09999968782826808</v>
      </c>
    </row>
    <row r="42" spans="1:14" s="354" customFormat="1" ht="13">
      <c r="A42" s="218" t="s">
        <v>106</v>
      </c>
      <c r="B42" s="53">
        <f aca="true" t="shared" si="12" ref="B42:M42">B35/B$37</f>
        <v>0.37999992443677055</v>
      </c>
      <c r="C42" s="221">
        <f t="shared" si="12"/>
        <v>0.3800001481113946</v>
      </c>
      <c r="D42" s="221">
        <f t="shared" si="12"/>
        <v>0.38000130153640455</v>
      </c>
      <c r="E42" s="221">
        <f t="shared" si="12"/>
        <v>0.3799997750593281</v>
      </c>
      <c r="F42" s="221">
        <f t="shared" si="12"/>
        <v>0.3800008328411999</v>
      </c>
      <c r="G42" s="221">
        <f t="shared" si="12"/>
        <v>0.37999971229851903</v>
      </c>
      <c r="H42" s="221">
        <f t="shared" si="12"/>
        <v>0.37999959135834344</v>
      </c>
      <c r="I42" s="221">
        <f t="shared" si="12"/>
        <v>0.37999958806820844</v>
      </c>
      <c r="J42" s="221">
        <f t="shared" si="12"/>
        <v>0.3799996318047092</v>
      </c>
      <c r="K42" s="221">
        <f t="shared" si="12"/>
        <v>0.3799997360746381</v>
      </c>
      <c r="L42" s="221">
        <f t="shared" si="12"/>
        <v>0.3800000733955728</v>
      </c>
      <c r="M42" s="287">
        <f t="shared" si="12"/>
        <v>0.3800009210329384</v>
      </c>
      <c r="N42" s="298">
        <f t="shared" si="10"/>
        <v>0.3800000936515196</v>
      </c>
    </row>
    <row r="43" spans="1:14" s="354" customFormat="1" ht="12.75" thickBot="1">
      <c r="A43" s="181" t="s">
        <v>227</v>
      </c>
      <c r="B43" s="182">
        <f aca="true" t="shared" si="13" ref="B43:M43">B36/B$37</f>
        <v>0.08999958440223818</v>
      </c>
      <c r="C43" s="56">
        <f t="shared" si="13"/>
        <v>0.08999988891645407</v>
      </c>
      <c r="D43" s="56">
        <f t="shared" si="13"/>
        <v>0.0899992703508035</v>
      </c>
      <c r="E43" s="56">
        <f t="shared" si="13"/>
        <v>0.09000063733190371</v>
      </c>
      <c r="F43" s="56">
        <f t="shared" si="13"/>
        <v>0.08999984857432729</v>
      </c>
      <c r="G43" s="56">
        <f t="shared" si="13"/>
        <v>0.09000021577611071</v>
      </c>
      <c r="H43" s="56">
        <f t="shared" si="13"/>
        <v>0.0899996099329642</v>
      </c>
      <c r="I43" s="56">
        <f t="shared" si="13"/>
        <v>0.08999960679238075</v>
      </c>
      <c r="J43" s="56">
        <f t="shared" si="13"/>
        <v>0.0899998159023546</v>
      </c>
      <c r="K43" s="56">
        <f t="shared" si="13"/>
        <v>0.09000043359166598</v>
      </c>
      <c r="L43" s="56">
        <f t="shared" si="13"/>
        <v>0.08999948623099055</v>
      </c>
      <c r="M43" s="288">
        <f t="shared" si="13"/>
        <v>0.09000026863460704</v>
      </c>
      <c r="N43" s="299">
        <f t="shared" si="10"/>
        <v>0.08999989073989383</v>
      </c>
    </row>
    <row r="44" spans="1:14" s="354" customFormat="1" ht="12.75" thickBot="1">
      <c r="A44" s="242" t="s">
        <v>228</v>
      </c>
      <c r="B44" s="243">
        <f>SUMPRODUCT(B33:B36,$B$17:$B$20)</f>
        <v>1675414</v>
      </c>
      <c r="C44" s="244">
        <f aca="true" t="shared" si="14" ref="C44:M44">SUMPRODUCT(C33:C36,$B$17:$B$20)</f>
        <v>1709523</v>
      </c>
      <c r="D44" s="244">
        <f t="shared" si="14"/>
        <v>1604942.5</v>
      </c>
      <c r="E44" s="244">
        <f t="shared" si="14"/>
        <v>1688451.5</v>
      </c>
      <c r="F44" s="244">
        <f t="shared" si="14"/>
        <v>1672106</v>
      </c>
      <c r="G44" s="244">
        <f t="shared" si="14"/>
        <v>1760160</v>
      </c>
      <c r="H44" s="244">
        <f t="shared" si="14"/>
        <v>1703934</v>
      </c>
      <c r="I44" s="244">
        <f t="shared" si="14"/>
        <v>1690324.5</v>
      </c>
      <c r="J44" s="244">
        <f t="shared" si="14"/>
        <v>1719194.5</v>
      </c>
      <c r="K44" s="244">
        <f t="shared" si="14"/>
        <v>1678888</v>
      </c>
      <c r="L44" s="244">
        <f t="shared" si="14"/>
        <v>1724894.5</v>
      </c>
      <c r="M44" s="289">
        <f t="shared" si="14"/>
        <v>1649455</v>
      </c>
      <c r="N44" s="300">
        <f>SUM(B44:M44)</f>
        <v>20277287.5</v>
      </c>
    </row>
    <row r="45" spans="1:14" s="354" customFormat="1" ht="40" customHeight="1" thickBot="1">
      <c r="A45" s="116"/>
      <c r="B45" s="117"/>
      <c r="C45" s="117"/>
      <c r="D45" s="117"/>
      <c r="E45" s="117"/>
      <c r="F45" s="117"/>
      <c r="G45" s="118"/>
      <c r="H45" s="117"/>
      <c r="I45" s="118"/>
      <c r="J45" s="119"/>
      <c r="K45" s="120"/>
      <c r="L45" s="121"/>
      <c r="M45" s="122"/>
      <c r="N45" s="123"/>
    </row>
    <row r="46" spans="1:14" s="354" customFormat="1" ht="15.5">
      <c r="A46" s="254" t="s">
        <v>238</v>
      </c>
      <c r="B46" s="255"/>
      <c r="C46" s="255"/>
      <c r="D46" s="255"/>
      <c r="E46" s="255"/>
      <c r="F46" s="255"/>
      <c r="G46" s="255"/>
      <c r="H46" s="255"/>
      <c r="I46" s="255"/>
      <c r="J46" s="255"/>
      <c r="K46" s="255"/>
      <c r="L46" s="255"/>
      <c r="M46" s="255"/>
      <c r="N46" s="256"/>
    </row>
    <row r="47" spans="1:14" s="354" customFormat="1" ht="12.75" thickBot="1">
      <c r="A47" s="319" t="s">
        <v>329</v>
      </c>
      <c r="B47" s="59"/>
      <c r="C47" s="59"/>
      <c r="D47" s="59"/>
      <c r="E47" s="59"/>
      <c r="F47" s="59"/>
      <c r="G47" s="59"/>
      <c r="H47" s="59"/>
      <c r="I47" s="59"/>
      <c r="J47" s="59"/>
      <c r="K47" s="59"/>
      <c r="L47" s="59"/>
      <c r="M47" s="59"/>
      <c r="N47" s="257"/>
    </row>
    <row r="48" spans="1:14" s="354" customFormat="1" ht="14.5" thickBot="1">
      <c r="A48" s="60" t="s">
        <v>5</v>
      </c>
      <c r="B48" s="212">
        <f>'J-Cost_West'!C186/SUM($B$58:$M$58)</f>
        <v>0</v>
      </c>
      <c r="C48" s="59"/>
      <c r="D48" s="59" t="s">
        <v>1</v>
      </c>
      <c r="E48" s="59"/>
      <c r="F48" s="59"/>
      <c r="G48" s="59"/>
      <c r="H48" s="59"/>
      <c r="I48" s="59"/>
      <c r="J48" s="59"/>
      <c r="K48" s="59"/>
      <c r="L48" s="59"/>
      <c r="M48" s="59"/>
      <c r="N48" s="257"/>
    </row>
    <row r="49" spans="1:14" s="354" customFormat="1" ht="15.5">
      <c r="A49" s="60"/>
      <c r="B49" s="58"/>
      <c r="C49" s="59"/>
      <c r="D49" s="59"/>
      <c r="E49" s="59"/>
      <c r="F49" s="59"/>
      <c r="G49" s="59"/>
      <c r="H49" s="59"/>
      <c r="I49" s="59"/>
      <c r="J49" s="59"/>
      <c r="K49" s="59"/>
      <c r="L49" s="59"/>
      <c r="M49" s="59"/>
      <c r="N49" s="257"/>
    </row>
    <row r="50" spans="1:14" s="354" customFormat="1" ht="16" thickBot="1">
      <c r="A50" s="57" t="s">
        <v>97</v>
      </c>
      <c r="B50" s="58"/>
      <c r="C50" s="59"/>
      <c r="D50" s="59" t="s">
        <v>1</v>
      </c>
      <c r="E50" s="59"/>
      <c r="F50" s="59"/>
      <c r="G50" s="59"/>
      <c r="H50" s="59"/>
      <c r="I50" s="59"/>
      <c r="J50" s="59"/>
      <c r="K50" s="59"/>
      <c r="L50" s="59"/>
      <c r="M50" s="59"/>
      <c r="N50" s="257"/>
    </row>
    <row r="51" spans="1:14" s="354" customFormat="1" ht="12.75" thickBot="1">
      <c r="A51" s="60" t="s">
        <v>99</v>
      </c>
      <c r="B51" s="240">
        <v>0</v>
      </c>
      <c r="C51" s="59"/>
      <c r="D51" s="59"/>
      <c r="E51" s="59"/>
      <c r="F51" s="59"/>
      <c r="G51" s="59"/>
      <c r="H51" s="59"/>
      <c r="I51" s="59"/>
      <c r="J51" s="59"/>
      <c r="K51" s="59"/>
      <c r="L51" s="59"/>
      <c r="M51" s="59"/>
      <c r="N51" s="257"/>
    </row>
    <row r="52" spans="1:14" s="354" customFormat="1" ht="12.75" thickBot="1">
      <c r="A52" s="60" t="s">
        <v>115</v>
      </c>
      <c r="B52" s="240">
        <v>0</v>
      </c>
      <c r="C52" s="59"/>
      <c r="D52" s="59"/>
      <c r="E52" s="59"/>
      <c r="F52" s="59"/>
      <c r="G52" s="59"/>
      <c r="H52" s="59"/>
      <c r="I52" s="59"/>
      <c r="J52" s="59"/>
      <c r="K52" s="59"/>
      <c r="L52" s="59"/>
      <c r="M52" s="59"/>
      <c r="N52" s="257"/>
    </row>
    <row r="53" spans="1:14" s="354" customFormat="1" ht="12.75" thickBot="1">
      <c r="A53" s="60" t="s">
        <v>6</v>
      </c>
      <c r="B53" s="241">
        <v>0</v>
      </c>
      <c r="C53" s="59"/>
      <c r="D53" s="59"/>
      <c r="E53" s="59"/>
      <c r="F53" s="59"/>
      <c r="G53" s="59"/>
      <c r="H53" s="59"/>
      <c r="I53" s="59"/>
      <c r="J53" s="59"/>
      <c r="K53" s="59"/>
      <c r="L53" s="59"/>
      <c r="M53" s="59"/>
      <c r="N53" s="257"/>
    </row>
    <row r="54" spans="1:14" s="354" customFormat="1" ht="12.75" thickBot="1">
      <c r="A54" s="60" t="s">
        <v>226</v>
      </c>
      <c r="B54" s="241">
        <v>0</v>
      </c>
      <c r="C54" s="59"/>
      <c r="D54" s="59"/>
      <c r="E54" s="59"/>
      <c r="F54" s="59"/>
      <c r="G54" s="59"/>
      <c r="H54" s="59"/>
      <c r="I54" s="59"/>
      <c r="J54" s="59"/>
      <c r="K54" s="59"/>
      <c r="L54" s="59"/>
      <c r="M54" s="59"/>
      <c r="N54" s="257"/>
    </row>
    <row r="55" spans="2:14" s="354" customFormat="1" ht="13" thickBot="1">
      <c r="B55" s="360">
        <v>44013</v>
      </c>
      <c r="C55" s="361">
        <f>EOMONTH(B55,0)+1</f>
        <v>44044</v>
      </c>
      <c r="D55" s="361">
        <f aca="true" t="shared" si="15" ref="D55:M55">EOMONTH(C55,0)+1</f>
        <v>44075</v>
      </c>
      <c r="E55" s="361">
        <f t="shared" si="15"/>
        <v>44105</v>
      </c>
      <c r="F55" s="361">
        <f t="shared" si="15"/>
        <v>44136</v>
      </c>
      <c r="G55" s="361">
        <f t="shared" si="15"/>
        <v>44166</v>
      </c>
      <c r="H55" s="361">
        <f t="shared" si="15"/>
        <v>44197</v>
      </c>
      <c r="I55" s="361">
        <f t="shared" si="15"/>
        <v>44228</v>
      </c>
      <c r="J55" s="361">
        <f t="shared" si="15"/>
        <v>44256</v>
      </c>
      <c r="K55" s="361">
        <f t="shared" si="15"/>
        <v>44287</v>
      </c>
      <c r="L55" s="361">
        <f t="shared" si="15"/>
        <v>44317</v>
      </c>
      <c r="M55" s="361">
        <f t="shared" si="15"/>
        <v>44348</v>
      </c>
      <c r="N55" s="257"/>
    </row>
    <row r="56" spans="1:14" s="354" customFormat="1" ht="26">
      <c r="A56" s="99" t="s">
        <v>1</v>
      </c>
      <c r="B56" s="359" t="str">
        <f>"Month - "&amp;COLUMNS($B55:B55)&amp;", 
"&amp;TEXT(B55,"mmm yyyy")</f>
        <v>Month - 1, 
Jul 2020</v>
      </c>
      <c r="C56" s="359" t="str">
        <f>"Month - "&amp;COLUMNS($B55:C55)&amp;", 
"&amp;TEXT(C$55,"mmm yyyy")</f>
        <v>Month - 2, 
Aug 2020</v>
      </c>
      <c r="D56" s="359" t="str">
        <f>"Month - "&amp;COLUMNS($B55:D55)&amp;", 
"&amp;TEXT(D$55,"mmm yyyy")</f>
        <v>Month - 3, 
Sep 2020</v>
      </c>
      <c r="E56" s="359" t="str">
        <f>"Month - "&amp;COLUMNS($B55:E55)&amp;", 
"&amp;TEXT(E$55,"mmm yyyy")</f>
        <v>Month - 4, 
Oct 2020</v>
      </c>
      <c r="F56" s="359" t="str">
        <f>"Month - "&amp;COLUMNS($B55:F55)&amp;", 
"&amp;TEXT(F$55,"mmm yyyy")</f>
        <v>Month - 5, 
Nov 2020</v>
      </c>
      <c r="G56" s="359" t="str">
        <f>"Month - "&amp;COLUMNS($B55:G55)&amp;", 
"&amp;TEXT(G$55,"mmm yyyy")</f>
        <v>Month - 6, 
Dec 2020</v>
      </c>
      <c r="H56" s="359" t="str">
        <f>"Month - "&amp;COLUMNS($B55:H55)&amp;", 
"&amp;TEXT(H$55,"mmm yyyy")</f>
        <v>Month - 7, 
Jan 2021</v>
      </c>
      <c r="I56" s="359" t="str">
        <f>"Month - "&amp;COLUMNS($B55:I55)&amp;", 
"&amp;TEXT(I$55,"mmm yyyy")</f>
        <v>Month - 8, 
Feb 2021</v>
      </c>
      <c r="J56" s="359" t="str">
        <f>"Month - "&amp;COLUMNS($B55:J55)&amp;", 
"&amp;TEXT(J$55,"mmm yyyy")</f>
        <v>Month - 9, 
Mar 2021</v>
      </c>
      <c r="K56" s="359" t="str">
        <f>"Month - "&amp;COLUMNS($B55:K55)&amp;", 
"&amp;TEXT(K$55,"mmm yyyy")</f>
        <v>Month - 10, 
Apr 2021</v>
      </c>
      <c r="L56" s="359" t="str">
        <f>"Month - "&amp;COLUMNS($B55:L55)&amp;", 
"&amp;TEXT(L$55,"mmm yyyy")</f>
        <v>Month - 11, 
May 2021</v>
      </c>
      <c r="M56" s="359" t="str">
        <f>"Month - "&amp;COLUMNS($B55:M55)&amp;", 
"&amp;TEXT(M$55,"mmm yyyy")</f>
        <v>Month - 12, 
Jun 2021</v>
      </c>
      <c r="N56" s="61" t="s">
        <v>8</v>
      </c>
    </row>
    <row r="57" spans="1:14" s="354" customFormat="1" ht="13">
      <c r="A57" s="62" t="s">
        <v>108</v>
      </c>
      <c r="B57" s="369">
        <f>(1+0.0175)^(1/12)-1</f>
        <v>0.0014467654179763922</v>
      </c>
      <c r="C57" s="64">
        <f>B57</f>
        <v>0.0014467654179763922</v>
      </c>
      <c r="D57" s="65">
        <f aca="true" t="shared" si="16" ref="D57:M57">C57</f>
        <v>0.0014467654179763922</v>
      </c>
      <c r="E57" s="64">
        <f t="shared" si="16"/>
        <v>0.0014467654179763922</v>
      </c>
      <c r="F57" s="65">
        <f t="shared" si="16"/>
        <v>0.0014467654179763922</v>
      </c>
      <c r="G57" s="64">
        <f t="shared" si="16"/>
        <v>0.0014467654179763922</v>
      </c>
      <c r="H57" s="65">
        <f t="shared" si="16"/>
        <v>0.0014467654179763922</v>
      </c>
      <c r="I57" s="64">
        <f t="shared" si="16"/>
        <v>0.0014467654179763922</v>
      </c>
      <c r="J57" s="65">
        <f t="shared" si="16"/>
        <v>0.0014467654179763922</v>
      </c>
      <c r="K57" s="64">
        <f t="shared" si="16"/>
        <v>0.0014467654179763922</v>
      </c>
      <c r="L57" s="65">
        <f t="shared" si="16"/>
        <v>0.0014467654179763922</v>
      </c>
      <c r="M57" s="64">
        <f t="shared" si="16"/>
        <v>0.0014467654179763922</v>
      </c>
      <c r="N57" s="66">
        <f aca="true" t="shared" si="17" ref="N57:N58">N23</f>
        <v>0.0014467654179763922</v>
      </c>
    </row>
    <row r="58" spans="1:14" s="354" customFormat="1" ht="13">
      <c r="A58" s="83" t="s">
        <v>100</v>
      </c>
      <c r="B58" s="370">
        <f>'PA Western Region_Databook'!BJ7*(1.0175)^(30/12)</f>
        <v>705930.8831507826</v>
      </c>
      <c r="C58" s="68">
        <f>B58*(1+C57)</f>
        <v>706952.1995400067</v>
      </c>
      <c r="D58" s="69">
        <f aca="true" t="shared" si="18" ref="D58:M58">C58*(1+D57)</f>
        <v>707974.9935344636</v>
      </c>
      <c r="E58" s="68">
        <f t="shared" si="18"/>
        <v>708999.2672719012</v>
      </c>
      <c r="F58" s="69">
        <f t="shared" si="18"/>
        <v>710025.0228931608</v>
      </c>
      <c r="G58" s="68">
        <f t="shared" si="18"/>
        <v>711052.2625421805</v>
      </c>
      <c r="H58" s="69">
        <f t="shared" si="18"/>
        <v>712080.9883660004</v>
      </c>
      <c r="I58" s="68">
        <f t="shared" si="18"/>
        <v>713111.2025147667</v>
      </c>
      <c r="J58" s="69">
        <f t="shared" si="18"/>
        <v>714142.9071417366</v>
      </c>
      <c r="K58" s="68">
        <f t="shared" si="18"/>
        <v>715176.1044032824</v>
      </c>
      <c r="L58" s="69">
        <f t="shared" si="18"/>
        <v>716210.7964588961</v>
      </c>
      <c r="M58" s="68">
        <f t="shared" si="18"/>
        <v>717246.9854711941</v>
      </c>
      <c r="N58" s="70">
        <f t="shared" si="17"/>
        <v>711575.3011073644</v>
      </c>
    </row>
    <row r="59" spans="1:14" s="354" customFormat="1" ht="12.75" thickBot="1">
      <c r="A59" s="102" t="s">
        <v>9</v>
      </c>
      <c r="B59" s="71">
        <f aca="true" t="shared" si="19" ref="B59:N59">$B$48</f>
        <v>0</v>
      </c>
      <c r="C59" s="72">
        <f t="shared" si="19"/>
        <v>0</v>
      </c>
      <c r="D59" s="73">
        <f t="shared" si="19"/>
        <v>0</v>
      </c>
      <c r="E59" s="72">
        <f t="shared" si="19"/>
        <v>0</v>
      </c>
      <c r="F59" s="73">
        <f t="shared" si="19"/>
        <v>0</v>
      </c>
      <c r="G59" s="72">
        <f t="shared" si="19"/>
        <v>0</v>
      </c>
      <c r="H59" s="73">
        <f t="shared" si="19"/>
        <v>0</v>
      </c>
      <c r="I59" s="72">
        <f t="shared" si="19"/>
        <v>0</v>
      </c>
      <c r="J59" s="73">
        <f t="shared" si="19"/>
        <v>0</v>
      </c>
      <c r="K59" s="72">
        <f t="shared" si="19"/>
        <v>0</v>
      </c>
      <c r="L59" s="73">
        <f t="shared" si="19"/>
        <v>0</v>
      </c>
      <c r="M59" s="72">
        <f t="shared" si="19"/>
        <v>0</v>
      </c>
      <c r="N59" s="74">
        <f t="shared" si="19"/>
        <v>0</v>
      </c>
    </row>
    <row r="60" spans="1:14" s="354" customFormat="1" ht="14" thickBot="1" thickTop="1">
      <c r="A60" s="103" t="s">
        <v>10</v>
      </c>
      <c r="B60" s="75">
        <f aca="true" t="shared" si="20" ref="B60:M60">B58*B59</f>
        <v>0</v>
      </c>
      <c r="C60" s="76">
        <f t="shared" si="20"/>
        <v>0</v>
      </c>
      <c r="D60" s="77">
        <f t="shared" si="20"/>
        <v>0</v>
      </c>
      <c r="E60" s="76">
        <f t="shared" si="20"/>
        <v>0</v>
      </c>
      <c r="F60" s="77">
        <f t="shared" si="20"/>
        <v>0</v>
      </c>
      <c r="G60" s="76">
        <f t="shared" si="20"/>
        <v>0</v>
      </c>
      <c r="H60" s="77">
        <f t="shared" si="20"/>
        <v>0</v>
      </c>
      <c r="I60" s="76">
        <f t="shared" si="20"/>
        <v>0</v>
      </c>
      <c r="J60" s="77">
        <f t="shared" si="20"/>
        <v>0</v>
      </c>
      <c r="K60" s="76">
        <f t="shared" si="20"/>
        <v>0</v>
      </c>
      <c r="L60" s="77">
        <f t="shared" si="20"/>
        <v>0</v>
      </c>
      <c r="M60" s="76">
        <f t="shared" si="20"/>
        <v>0</v>
      </c>
      <c r="N60" s="253">
        <f>SUM(B60:M60)</f>
        <v>0</v>
      </c>
    </row>
    <row r="61" spans="1:14" s="354" customFormat="1" ht="15.5">
      <c r="A61" s="259"/>
      <c r="B61" s="97"/>
      <c r="C61" s="97"/>
      <c r="D61" s="97"/>
      <c r="E61" s="97"/>
      <c r="F61" s="97"/>
      <c r="G61" s="125"/>
      <c r="H61" s="97"/>
      <c r="I61" s="125"/>
      <c r="J61" s="126"/>
      <c r="K61" s="127"/>
      <c r="L61" s="128"/>
      <c r="M61" s="58"/>
      <c r="N61" s="260"/>
    </row>
    <row r="62" spans="1:14" s="354" customFormat="1" ht="13">
      <c r="A62" s="78" t="s">
        <v>98</v>
      </c>
      <c r="B62" s="79"/>
      <c r="C62" s="79"/>
      <c r="D62" s="79"/>
      <c r="E62" s="79"/>
      <c r="F62" s="79"/>
      <c r="G62" s="79"/>
      <c r="H62" s="79"/>
      <c r="I62" s="79"/>
      <c r="J62" s="79"/>
      <c r="K62" s="79"/>
      <c r="L62" s="79"/>
      <c r="M62" s="79"/>
      <c r="N62" s="260"/>
    </row>
    <row r="63" spans="1:14" s="354" customFormat="1" ht="12.75" thickBot="1">
      <c r="A63" s="80"/>
      <c r="B63" s="77"/>
      <c r="C63" s="77"/>
      <c r="D63" s="77"/>
      <c r="E63" s="77"/>
      <c r="F63" s="77"/>
      <c r="G63" s="77"/>
      <c r="H63" s="77"/>
      <c r="I63" s="77"/>
      <c r="J63" s="77"/>
      <c r="K63" s="77"/>
      <c r="L63" s="77"/>
      <c r="M63" s="77"/>
      <c r="N63" s="261"/>
    </row>
    <row r="64" spans="1:14" s="354" customFormat="1" ht="25.9" customHeight="1">
      <c r="A64" s="99" t="s">
        <v>1</v>
      </c>
      <c r="B64" s="359" t="str">
        <f>"Month - "&amp;COLUMNS($B63:B63)&amp;", 
"&amp;TEXT(B55,"mmm yyyy")</f>
        <v>Month - 1, 
Jul 2020</v>
      </c>
      <c r="C64" s="359" t="str">
        <f>"Month - "&amp;COLUMNS($B63:C63)&amp;", 
"&amp;TEXT(C$55,"mmm yyyy")</f>
        <v>Month - 2, 
Aug 2020</v>
      </c>
      <c r="D64" s="359" t="str">
        <f>"Month - "&amp;COLUMNS($B63:D63)&amp;", 
"&amp;TEXT(D$55,"mmm yyyy")</f>
        <v>Month - 3, 
Sep 2020</v>
      </c>
      <c r="E64" s="359" t="str">
        <f>"Month - "&amp;COLUMNS($B63:E63)&amp;", 
"&amp;TEXT(E$55,"mmm yyyy")</f>
        <v>Month - 4, 
Oct 2020</v>
      </c>
      <c r="F64" s="359" t="str">
        <f>"Month - "&amp;COLUMNS($B63:F63)&amp;", 
"&amp;TEXT(F$55,"mmm yyyy")</f>
        <v>Month - 5, 
Nov 2020</v>
      </c>
      <c r="G64" s="359" t="str">
        <f>"Month - "&amp;COLUMNS($B63:G63)&amp;", 
"&amp;TEXT(G$55,"mmm yyyy")</f>
        <v>Month - 6, 
Dec 2020</v>
      </c>
      <c r="H64" s="359" t="str">
        <f>"Month - "&amp;COLUMNS($B63:H63)&amp;", 
"&amp;TEXT(H$55,"mmm yyyy")</f>
        <v>Month - 7, 
Jan 2021</v>
      </c>
      <c r="I64" s="359" t="str">
        <f>"Month - "&amp;COLUMNS($B63:I63)&amp;", 
"&amp;TEXT(I$55,"mmm yyyy")</f>
        <v>Month - 8, 
Feb 2021</v>
      </c>
      <c r="J64" s="359" t="str">
        <f>"Month - "&amp;COLUMNS($B63:J63)&amp;", 
"&amp;TEXT(J$55,"mmm yyyy")</f>
        <v>Month - 9, 
Mar 2021</v>
      </c>
      <c r="K64" s="359" t="str">
        <f>"Month - "&amp;COLUMNS($B63:K63)&amp;", 
"&amp;TEXT(K$55,"mmm yyyy")</f>
        <v>Month - 10, 
Apr 2021</v>
      </c>
      <c r="L64" s="359" t="str">
        <f>"Month - "&amp;COLUMNS($B63:L63)&amp;", 
"&amp;TEXT(L$55,"mmm yyyy")</f>
        <v>Month - 11, 
May 2021</v>
      </c>
      <c r="M64" s="359" t="str">
        <f>"Month - "&amp;COLUMNS($B63:M63)&amp;", 
"&amp;TEXT(M$55,"mmm yyyy")</f>
        <v>Month - 12, 
Jun 2021</v>
      </c>
      <c r="N64" s="61" t="s">
        <v>11</v>
      </c>
    </row>
    <row r="65" spans="1:14" s="354" customFormat="1" ht="14" customHeight="1">
      <c r="A65" s="90" t="s">
        <v>110</v>
      </c>
      <c r="B65" s="356"/>
      <c r="C65" s="357"/>
      <c r="D65" s="357"/>
      <c r="E65" s="357"/>
      <c r="F65" s="357"/>
      <c r="G65" s="357"/>
      <c r="H65" s="357"/>
      <c r="I65" s="357"/>
      <c r="J65" s="358"/>
      <c r="K65" s="357"/>
      <c r="L65" s="357"/>
      <c r="M65" s="357"/>
      <c r="N65" s="96" t="str">
        <f>_xlfn.IFERROR(AVERAGE(B65:M65),"")</f>
        <v/>
      </c>
    </row>
    <row r="66" spans="1:14" s="354" customFormat="1" ht="12.75" thickBot="1">
      <c r="A66" s="263" t="s">
        <v>101</v>
      </c>
      <c r="B66" s="264">
        <f aca="true" t="shared" si="21" ref="B66:M66">B58*B$65</f>
        <v>0</v>
      </c>
      <c r="C66" s="265">
        <f t="shared" si="21"/>
        <v>0</v>
      </c>
      <c r="D66" s="265">
        <f t="shared" si="21"/>
        <v>0</v>
      </c>
      <c r="E66" s="265">
        <f t="shared" si="21"/>
        <v>0</v>
      </c>
      <c r="F66" s="265">
        <f t="shared" si="21"/>
        <v>0</v>
      </c>
      <c r="G66" s="265">
        <f t="shared" si="21"/>
        <v>0</v>
      </c>
      <c r="H66" s="265">
        <f t="shared" si="21"/>
        <v>0</v>
      </c>
      <c r="I66" s="265">
        <f t="shared" si="21"/>
        <v>0</v>
      </c>
      <c r="J66" s="265">
        <f t="shared" si="21"/>
        <v>0</v>
      </c>
      <c r="K66" s="265">
        <f t="shared" si="21"/>
        <v>0</v>
      </c>
      <c r="L66" s="265">
        <f t="shared" si="21"/>
        <v>0</v>
      </c>
      <c r="M66" s="265">
        <f t="shared" si="21"/>
        <v>0</v>
      </c>
      <c r="N66" s="266">
        <f>AVERAGE(B66:M66)</f>
        <v>0</v>
      </c>
    </row>
    <row r="67" spans="1:14" s="354" customFormat="1" ht="13">
      <c r="A67" s="82" t="s">
        <v>109</v>
      </c>
      <c r="B67" s="355"/>
      <c r="C67" s="355"/>
      <c r="D67" s="355"/>
      <c r="E67" s="355"/>
      <c r="F67" s="355"/>
      <c r="G67" s="355"/>
      <c r="H67" s="355"/>
      <c r="I67" s="355"/>
      <c r="J67" s="355"/>
      <c r="K67" s="355"/>
      <c r="L67" s="355"/>
      <c r="M67" s="355"/>
      <c r="N67" s="130">
        <f aca="true" t="shared" si="22" ref="N67">SUM(B67:M67)</f>
        <v>0</v>
      </c>
    </row>
    <row r="68" spans="1:14" s="354" customFormat="1" ht="13">
      <c r="A68" s="84" t="s">
        <v>102</v>
      </c>
      <c r="B68" s="234"/>
      <c r="C68" s="235"/>
      <c r="D68" s="236"/>
      <c r="E68" s="235"/>
      <c r="F68" s="236"/>
      <c r="G68" s="235"/>
      <c r="H68" s="236"/>
      <c r="I68" s="235"/>
      <c r="J68" s="236"/>
      <c r="K68" s="235"/>
      <c r="L68" s="236"/>
      <c r="M68" s="235"/>
      <c r="N68" s="130">
        <f>SUM(B68:M68)</f>
        <v>0</v>
      </c>
    </row>
    <row r="69" spans="1:14" s="354" customFormat="1" ht="13">
      <c r="A69" s="84" t="s">
        <v>103</v>
      </c>
      <c r="B69" s="234"/>
      <c r="C69" s="235"/>
      <c r="D69" s="236"/>
      <c r="E69" s="235"/>
      <c r="F69" s="236"/>
      <c r="G69" s="235"/>
      <c r="H69" s="236"/>
      <c r="I69" s="235"/>
      <c r="J69" s="236"/>
      <c r="K69" s="235"/>
      <c r="L69" s="236"/>
      <c r="M69" s="235"/>
      <c r="N69" s="130">
        <f>SUM(B69:M69)</f>
        <v>0</v>
      </c>
    </row>
    <row r="70" spans="1:14" s="354" customFormat="1" ht="12.75" thickBot="1">
      <c r="A70" s="85" t="s">
        <v>227</v>
      </c>
      <c r="B70" s="237"/>
      <c r="C70" s="238"/>
      <c r="D70" s="239"/>
      <c r="E70" s="238"/>
      <c r="F70" s="239"/>
      <c r="G70" s="238"/>
      <c r="H70" s="239"/>
      <c r="I70" s="238"/>
      <c r="J70" s="239"/>
      <c r="K70" s="238"/>
      <c r="L70" s="239"/>
      <c r="M70" s="238"/>
      <c r="N70" s="130">
        <f>SUM(B70:M70)</f>
        <v>0</v>
      </c>
    </row>
    <row r="71" spans="1:14" s="354" customFormat="1" ht="14" thickBot="1" thickTop="1">
      <c r="A71" s="187" t="s">
        <v>104</v>
      </c>
      <c r="B71" s="188">
        <f aca="true" t="shared" si="23" ref="B71:M71">SUM(B67:B70)</f>
        <v>0</v>
      </c>
      <c r="C71" s="189">
        <f t="shared" si="23"/>
        <v>0</v>
      </c>
      <c r="D71" s="189">
        <f t="shared" si="23"/>
        <v>0</v>
      </c>
      <c r="E71" s="189">
        <f t="shared" si="23"/>
        <v>0</v>
      </c>
      <c r="F71" s="189">
        <f t="shared" si="23"/>
        <v>0</v>
      </c>
      <c r="G71" s="189">
        <f t="shared" si="23"/>
        <v>0</v>
      </c>
      <c r="H71" s="189">
        <f t="shared" si="23"/>
        <v>0</v>
      </c>
      <c r="I71" s="189">
        <f t="shared" si="23"/>
        <v>0</v>
      </c>
      <c r="J71" s="189">
        <f t="shared" si="23"/>
        <v>0</v>
      </c>
      <c r="K71" s="189">
        <f t="shared" si="23"/>
        <v>0</v>
      </c>
      <c r="L71" s="189">
        <f t="shared" si="23"/>
        <v>0</v>
      </c>
      <c r="M71" s="190">
        <f t="shared" si="23"/>
        <v>0</v>
      </c>
      <c r="N71" s="129">
        <f>SUM(N67:N70)</f>
        <v>0</v>
      </c>
    </row>
    <row r="72" spans="1:14" s="354" customFormat="1" ht="13">
      <c r="A72" s="179" t="s">
        <v>12</v>
      </c>
      <c r="B72" s="183" t="str">
        <f>IF(B66=0,"",B71/B66)</f>
        <v/>
      </c>
      <c r="C72" s="184" t="str">
        <f aca="true" t="shared" si="24" ref="C72:N72">IF(C66=0,"",C71/C66)</f>
        <v/>
      </c>
      <c r="D72" s="185" t="str">
        <f t="shared" si="24"/>
        <v/>
      </c>
      <c r="E72" s="184" t="str">
        <f t="shared" si="24"/>
        <v/>
      </c>
      <c r="F72" s="185" t="str">
        <f t="shared" si="24"/>
        <v/>
      </c>
      <c r="G72" s="184" t="str">
        <f t="shared" si="24"/>
        <v/>
      </c>
      <c r="H72" s="185" t="str">
        <f t="shared" si="24"/>
        <v/>
      </c>
      <c r="I72" s="184" t="str">
        <f t="shared" si="24"/>
        <v/>
      </c>
      <c r="J72" s="185" t="str">
        <f t="shared" si="24"/>
        <v/>
      </c>
      <c r="K72" s="184" t="str">
        <f t="shared" si="24"/>
        <v/>
      </c>
      <c r="L72" s="185" t="str">
        <f t="shared" si="24"/>
        <v/>
      </c>
      <c r="M72" s="184" t="str">
        <f t="shared" si="24"/>
        <v/>
      </c>
      <c r="N72" s="186" t="str">
        <f t="shared" si="24"/>
        <v/>
      </c>
    </row>
    <row r="73" spans="1:14" s="354" customFormat="1" ht="13">
      <c r="A73" s="62" t="s">
        <v>112</v>
      </c>
      <c r="B73" s="63" t="str">
        <f>IF(B$71=0,"",B67/B$71)</f>
        <v/>
      </c>
      <c r="C73" s="200" t="str">
        <f aca="true" t="shared" si="25" ref="C73:N73">IF(C$71=0,"",C67/C$71)</f>
        <v/>
      </c>
      <c r="D73" s="200" t="str">
        <f t="shared" si="25"/>
        <v/>
      </c>
      <c r="E73" s="200" t="str">
        <f t="shared" si="25"/>
        <v/>
      </c>
      <c r="F73" s="200" t="str">
        <f t="shared" si="25"/>
        <v/>
      </c>
      <c r="G73" s="200" t="str">
        <f t="shared" si="25"/>
        <v/>
      </c>
      <c r="H73" s="200" t="str">
        <f t="shared" si="25"/>
        <v/>
      </c>
      <c r="I73" s="200" t="str">
        <f t="shared" si="25"/>
        <v/>
      </c>
      <c r="J73" s="95" t="str">
        <f t="shared" si="25"/>
        <v/>
      </c>
      <c r="K73" s="200" t="str">
        <f t="shared" si="25"/>
        <v/>
      </c>
      <c r="L73" s="95" t="str">
        <f t="shared" si="25"/>
        <v/>
      </c>
      <c r="M73" s="95" t="str">
        <f t="shared" si="25"/>
        <v/>
      </c>
      <c r="N73" s="96" t="str">
        <f t="shared" si="25"/>
        <v/>
      </c>
    </row>
    <row r="74" spans="1:14" s="354" customFormat="1" ht="13">
      <c r="A74" s="84" t="s">
        <v>105</v>
      </c>
      <c r="B74" s="63" t="str">
        <f aca="true" t="shared" si="26" ref="B74:N76">IF(B$71=0,"",B68/B$71)</f>
        <v/>
      </c>
      <c r="C74" s="64" t="str">
        <f t="shared" si="26"/>
        <v/>
      </c>
      <c r="D74" s="65" t="str">
        <f t="shared" si="26"/>
        <v/>
      </c>
      <c r="E74" s="64" t="str">
        <f t="shared" si="26"/>
        <v/>
      </c>
      <c r="F74" s="65" t="str">
        <f t="shared" si="26"/>
        <v/>
      </c>
      <c r="G74" s="64" t="str">
        <f t="shared" si="26"/>
        <v/>
      </c>
      <c r="H74" s="65" t="str">
        <f t="shared" si="26"/>
        <v/>
      </c>
      <c r="I74" s="64" t="str">
        <f t="shared" si="26"/>
        <v/>
      </c>
      <c r="J74" s="65" t="str">
        <f t="shared" si="26"/>
        <v/>
      </c>
      <c r="K74" s="64" t="str">
        <f t="shared" si="26"/>
        <v/>
      </c>
      <c r="L74" s="65" t="str">
        <f t="shared" si="26"/>
        <v/>
      </c>
      <c r="M74" s="64" t="str">
        <f t="shared" si="26"/>
        <v/>
      </c>
      <c r="N74" s="66" t="str">
        <f t="shared" si="26"/>
        <v/>
      </c>
    </row>
    <row r="75" spans="1:14" s="354" customFormat="1" ht="13">
      <c r="A75" s="222" t="s">
        <v>106</v>
      </c>
      <c r="B75" s="223" t="str">
        <f t="shared" si="26"/>
        <v/>
      </c>
      <c r="C75" s="224" t="str">
        <f t="shared" si="26"/>
        <v/>
      </c>
      <c r="D75" s="225" t="str">
        <f t="shared" si="26"/>
        <v/>
      </c>
      <c r="E75" s="224" t="str">
        <f t="shared" si="26"/>
        <v/>
      </c>
      <c r="F75" s="225" t="str">
        <f t="shared" si="26"/>
        <v/>
      </c>
      <c r="G75" s="224" t="str">
        <f t="shared" si="26"/>
        <v/>
      </c>
      <c r="H75" s="225" t="str">
        <f t="shared" si="26"/>
        <v/>
      </c>
      <c r="I75" s="224" t="str">
        <f t="shared" si="26"/>
        <v/>
      </c>
      <c r="J75" s="225" t="str">
        <f t="shared" si="26"/>
        <v/>
      </c>
      <c r="K75" s="224" t="str">
        <f t="shared" si="26"/>
        <v/>
      </c>
      <c r="L75" s="225" t="str">
        <f t="shared" si="26"/>
        <v/>
      </c>
      <c r="M75" s="224" t="str">
        <f t="shared" si="26"/>
        <v/>
      </c>
      <c r="N75" s="226" t="str">
        <f t="shared" si="26"/>
        <v/>
      </c>
    </row>
    <row r="76" spans="1:14" s="354" customFormat="1" ht="12.75" thickBot="1">
      <c r="A76" s="85" t="s">
        <v>243</v>
      </c>
      <c r="B76" s="267" t="str">
        <f t="shared" si="26"/>
        <v/>
      </c>
      <c r="C76" s="268" t="str">
        <f t="shared" si="26"/>
        <v/>
      </c>
      <c r="D76" s="269" t="str">
        <f t="shared" si="26"/>
        <v/>
      </c>
      <c r="E76" s="268" t="str">
        <f t="shared" si="26"/>
        <v/>
      </c>
      <c r="F76" s="269" t="str">
        <f t="shared" si="26"/>
        <v/>
      </c>
      <c r="G76" s="268" t="str">
        <f t="shared" si="26"/>
        <v/>
      </c>
      <c r="H76" s="269" t="str">
        <f t="shared" si="26"/>
        <v/>
      </c>
      <c r="I76" s="268" t="str">
        <f t="shared" si="26"/>
        <v/>
      </c>
      <c r="J76" s="269" t="str">
        <f t="shared" si="26"/>
        <v/>
      </c>
      <c r="K76" s="268" t="str">
        <f t="shared" si="26"/>
        <v/>
      </c>
      <c r="L76" s="269" t="str">
        <f t="shared" si="26"/>
        <v/>
      </c>
      <c r="M76" s="268" t="str">
        <f t="shared" si="26"/>
        <v/>
      </c>
      <c r="N76" s="270" t="str">
        <f t="shared" si="26"/>
        <v/>
      </c>
    </row>
    <row r="77" spans="1:14" s="354" customFormat="1" ht="14" thickBot="1" thickTop="1">
      <c r="A77" s="230" t="s">
        <v>228</v>
      </c>
      <c r="B77" s="231">
        <f aca="true" t="shared" si="27" ref="B77:M77">SUMPRODUCT(B67:B70,$B$51:$B$54)</f>
        <v>0</v>
      </c>
      <c r="C77" s="232">
        <f t="shared" si="27"/>
        <v>0</v>
      </c>
      <c r="D77" s="232">
        <f t="shared" si="27"/>
        <v>0</v>
      </c>
      <c r="E77" s="232">
        <f t="shared" si="27"/>
        <v>0</v>
      </c>
      <c r="F77" s="232">
        <f t="shared" si="27"/>
        <v>0</v>
      </c>
      <c r="G77" s="232">
        <f t="shared" si="27"/>
        <v>0</v>
      </c>
      <c r="H77" s="232">
        <f t="shared" si="27"/>
        <v>0</v>
      </c>
      <c r="I77" s="232">
        <f t="shared" si="27"/>
        <v>0</v>
      </c>
      <c r="J77" s="232">
        <f t="shared" si="27"/>
        <v>0</v>
      </c>
      <c r="K77" s="232">
        <f t="shared" si="27"/>
        <v>0</v>
      </c>
      <c r="L77" s="232">
        <f t="shared" si="27"/>
        <v>0</v>
      </c>
      <c r="M77" s="232">
        <f t="shared" si="27"/>
        <v>0</v>
      </c>
      <c r="N77" s="233">
        <f>SUM(B77:M77)</f>
        <v>0</v>
      </c>
    </row>
    <row r="78" spans="1:14" s="354" customFormat="1" ht="40" customHeight="1" thickBot="1">
      <c r="A78" s="97"/>
      <c r="B78" s="98"/>
      <c r="C78" s="98"/>
      <c r="D78" s="98"/>
      <c r="E78" s="98"/>
      <c r="F78" s="98"/>
      <c r="G78" s="98"/>
      <c r="H78" s="98"/>
      <c r="I78" s="98"/>
      <c r="J78" s="98"/>
      <c r="K78" s="98"/>
      <c r="L78" s="98"/>
      <c r="M78" s="98"/>
      <c r="N78" s="98"/>
    </row>
    <row r="79" spans="1:14" s="354" customFormat="1" ht="15.5">
      <c r="A79" s="254" t="s">
        <v>239</v>
      </c>
      <c r="B79" s="255"/>
      <c r="C79" s="255"/>
      <c r="D79" s="255"/>
      <c r="E79" s="255"/>
      <c r="F79" s="255"/>
      <c r="G79" s="255"/>
      <c r="H79" s="255"/>
      <c r="I79" s="255"/>
      <c r="J79" s="255"/>
      <c r="K79" s="255"/>
      <c r="L79" s="255"/>
      <c r="M79" s="255"/>
      <c r="N79" s="256"/>
    </row>
    <row r="80" spans="1:14" s="354" customFormat="1" ht="12.75" thickBot="1">
      <c r="A80" s="319" t="s">
        <v>330</v>
      </c>
      <c r="B80" s="59"/>
      <c r="C80" s="59"/>
      <c r="D80" s="59"/>
      <c r="E80" s="59"/>
      <c r="F80" s="59"/>
      <c r="G80" s="59"/>
      <c r="H80" s="59"/>
      <c r="I80" s="59"/>
      <c r="J80" s="59"/>
      <c r="K80" s="59"/>
      <c r="L80" s="59"/>
      <c r="M80" s="59"/>
      <c r="N80" s="257"/>
    </row>
    <row r="81" spans="1:14" s="354" customFormat="1" ht="16" thickBot="1">
      <c r="A81" s="60" t="s">
        <v>5</v>
      </c>
      <c r="B81" s="124">
        <f>'J-Cost_West'!E186/SUM($B$91:$M$91)</f>
        <v>0</v>
      </c>
      <c r="C81" s="59"/>
      <c r="D81" s="59" t="s">
        <v>1</v>
      </c>
      <c r="E81" s="59"/>
      <c r="F81" s="59"/>
      <c r="G81" s="59"/>
      <c r="H81" s="59"/>
      <c r="I81" s="59"/>
      <c r="J81" s="59"/>
      <c r="K81" s="59"/>
      <c r="L81" s="59"/>
      <c r="M81" s="59"/>
      <c r="N81" s="257"/>
    </row>
    <row r="82" spans="1:14" s="354" customFormat="1" ht="15.5">
      <c r="A82" s="60"/>
      <c r="B82" s="58"/>
      <c r="C82" s="59"/>
      <c r="D82" s="59"/>
      <c r="E82" s="59"/>
      <c r="F82" s="59"/>
      <c r="G82" s="59"/>
      <c r="H82" s="59"/>
      <c r="I82" s="59"/>
      <c r="J82" s="59"/>
      <c r="K82" s="59"/>
      <c r="L82" s="59"/>
      <c r="M82" s="59"/>
      <c r="N82" s="257"/>
    </row>
    <row r="83" spans="1:14" s="354" customFormat="1" ht="16" thickBot="1">
      <c r="A83" s="57" t="s">
        <v>120</v>
      </c>
      <c r="B83" s="58"/>
      <c r="C83" s="59"/>
      <c r="D83" s="59"/>
      <c r="E83" s="59"/>
      <c r="F83" s="59"/>
      <c r="G83" s="59"/>
      <c r="H83" s="59"/>
      <c r="I83" s="59"/>
      <c r="J83" s="59"/>
      <c r="K83" s="59"/>
      <c r="L83" s="59"/>
      <c r="M83" s="59"/>
      <c r="N83" s="257"/>
    </row>
    <row r="84" spans="1:14" s="354" customFormat="1" ht="12.75" thickBot="1">
      <c r="A84" s="60" t="s">
        <v>99</v>
      </c>
      <c r="B84" s="240">
        <v>0</v>
      </c>
      <c r="C84" s="59"/>
      <c r="D84" s="59"/>
      <c r="E84" s="59"/>
      <c r="F84" s="59"/>
      <c r="G84" s="59"/>
      <c r="H84" s="59"/>
      <c r="I84" s="59"/>
      <c r="J84" s="59"/>
      <c r="K84" s="59"/>
      <c r="L84" s="59"/>
      <c r="M84" s="59"/>
      <c r="N84" s="257"/>
    </row>
    <row r="85" spans="1:14" s="354" customFormat="1" ht="12.75" thickBot="1">
      <c r="A85" s="60" t="s">
        <v>115</v>
      </c>
      <c r="B85" s="240">
        <v>0</v>
      </c>
      <c r="C85" s="59"/>
      <c r="D85" s="59"/>
      <c r="E85" s="59"/>
      <c r="F85" s="59"/>
      <c r="G85" s="59"/>
      <c r="H85" s="59"/>
      <c r="I85" s="59"/>
      <c r="J85" s="59"/>
      <c r="K85" s="59"/>
      <c r="L85" s="59"/>
      <c r="M85" s="59"/>
      <c r="N85" s="257"/>
    </row>
    <row r="86" spans="1:14" s="354" customFormat="1" ht="12.75" thickBot="1">
      <c r="A86" s="60" t="s">
        <v>6</v>
      </c>
      <c r="B86" s="241">
        <v>0</v>
      </c>
      <c r="C86" s="59"/>
      <c r="D86" s="59"/>
      <c r="E86" s="59"/>
      <c r="F86" s="59"/>
      <c r="G86" s="59"/>
      <c r="H86" s="59"/>
      <c r="I86" s="59"/>
      <c r="J86" s="59"/>
      <c r="K86" s="59"/>
      <c r="L86" s="59"/>
      <c r="M86" s="59"/>
      <c r="N86" s="257"/>
    </row>
    <row r="87" spans="1:14" s="354" customFormat="1" ht="12.75" thickBot="1">
      <c r="A87" s="60" t="s">
        <v>226</v>
      </c>
      <c r="B87" s="241">
        <v>0</v>
      </c>
      <c r="C87" s="59"/>
      <c r="D87" s="59"/>
      <c r="E87" s="59"/>
      <c r="F87" s="59"/>
      <c r="G87" s="59"/>
      <c r="H87" s="59"/>
      <c r="I87" s="59"/>
      <c r="J87" s="59"/>
      <c r="K87" s="59"/>
      <c r="L87" s="59"/>
      <c r="M87" s="59"/>
      <c r="N87" s="257"/>
    </row>
    <row r="88" spans="1:14" s="354" customFormat="1" ht="13" thickBot="1">
      <c r="A88" s="258"/>
      <c r="B88" s="360">
        <v>44378</v>
      </c>
      <c r="C88" s="361">
        <f>EOMONTH(B88,0)+1</f>
        <v>44409</v>
      </c>
      <c r="D88" s="361">
        <f aca="true" t="shared" si="28" ref="D88:M88">EOMONTH(C88,0)+1</f>
        <v>44440</v>
      </c>
      <c r="E88" s="361">
        <f t="shared" si="28"/>
        <v>44470</v>
      </c>
      <c r="F88" s="361">
        <f t="shared" si="28"/>
        <v>44501</v>
      </c>
      <c r="G88" s="361">
        <f t="shared" si="28"/>
        <v>44531</v>
      </c>
      <c r="H88" s="361">
        <f t="shared" si="28"/>
        <v>44562</v>
      </c>
      <c r="I88" s="361">
        <f t="shared" si="28"/>
        <v>44593</v>
      </c>
      <c r="J88" s="361">
        <f t="shared" si="28"/>
        <v>44621</v>
      </c>
      <c r="K88" s="361">
        <f t="shared" si="28"/>
        <v>44652</v>
      </c>
      <c r="L88" s="361">
        <f t="shared" si="28"/>
        <v>44682</v>
      </c>
      <c r="M88" s="361">
        <f t="shared" si="28"/>
        <v>44713</v>
      </c>
      <c r="N88" s="257"/>
    </row>
    <row r="89" spans="1:14" s="354" customFormat="1" ht="26">
      <c r="A89" s="99" t="s">
        <v>1</v>
      </c>
      <c r="B89" s="359" t="str">
        <f>"Month - "&amp;COLUMNS($B88:B88)&amp;", 
"&amp;TEXT(B88,"mmm yyyy")</f>
        <v>Month - 1, 
Jul 2021</v>
      </c>
      <c r="C89" s="359" t="str">
        <f>"Month - "&amp;COLUMNS($B88:C88)&amp;", 
"&amp;TEXT(C88,"mmm yyyy")</f>
        <v>Month - 2, 
Aug 2021</v>
      </c>
      <c r="D89" s="359" t="str">
        <f>"Month - "&amp;COLUMNS($B88:D88)&amp;", 
"&amp;TEXT(D88,"mmm yyyy")</f>
        <v>Month - 3, 
Sep 2021</v>
      </c>
      <c r="E89" s="359" t="str">
        <f>"Month - "&amp;COLUMNS($B88:E88)&amp;", 
"&amp;TEXT(E88,"mmm yyyy")</f>
        <v>Month - 4, 
Oct 2021</v>
      </c>
      <c r="F89" s="359" t="str">
        <f>"Month - "&amp;COLUMNS($B88:F88)&amp;", 
"&amp;TEXT(F88,"mmm yyyy")</f>
        <v>Month - 5, 
Nov 2021</v>
      </c>
      <c r="G89" s="359" t="str">
        <f>"Month - "&amp;COLUMNS($B88:G88)&amp;", 
"&amp;TEXT(G88,"mmm yyyy")</f>
        <v>Month - 6, 
Dec 2021</v>
      </c>
      <c r="H89" s="359" t="str">
        <f>"Month - "&amp;COLUMNS($B88:H88)&amp;", 
"&amp;TEXT(H88,"mmm yyyy")</f>
        <v>Month - 7, 
Jan 2022</v>
      </c>
      <c r="I89" s="359" t="str">
        <f>"Month - "&amp;COLUMNS($B88:I88)&amp;", 
"&amp;TEXT(I88,"mmm yyyy")</f>
        <v>Month - 8, 
Feb 2022</v>
      </c>
      <c r="J89" s="359" t="str">
        <f>"Month - "&amp;COLUMNS($B88:J88)&amp;", 
"&amp;TEXT(J88,"mmm yyyy")</f>
        <v>Month - 9, 
Mar 2022</v>
      </c>
      <c r="K89" s="359" t="str">
        <f>"Month - "&amp;COLUMNS($B88:K88)&amp;", 
"&amp;TEXT(K88,"mmm yyyy")</f>
        <v>Month - 10, 
Apr 2022</v>
      </c>
      <c r="L89" s="359" t="str">
        <f>"Month - "&amp;COLUMNS($B88:L88)&amp;", 
"&amp;TEXT(L88,"mmm yyyy")</f>
        <v>Month - 11, 
May 2022</v>
      </c>
      <c r="M89" s="359" t="str">
        <f>"Month - "&amp;COLUMNS($B88:M88)&amp;", 
"&amp;TEXT(M88,"mmm yyyy")</f>
        <v>Month - 12, 
Jun 2022</v>
      </c>
      <c r="N89" s="61" t="s">
        <v>8</v>
      </c>
    </row>
    <row r="90" spans="1:14" s="354" customFormat="1" ht="13">
      <c r="A90" s="62" t="s">
        <v>108</v>
      </c>
      <c r="B90" s="100">
        <f aca="true" t="shared" si="29" ref="B90:M90">B57</f>
        <v>0.0014467654179763922</v>
      </c>
      <c r="C90" s="64">
        <f t="shared" si="29"/>
        <v>0.0014467654179763922</v>
      </c>
      <c r="D90" s="64">
        <f t="shared" si="29"/>
        <v>0.0014467654179763922</v>
      </c>
      <c r="E90" s="64">
        <f t="shared" si="29"/>
        <v>0.0014467654179763922</v>
      </c>
      <c r="F90" s="64">
        <f t="shared" si="29"/>
        <v>0.0014467654179763922</v>
      </c>
      <c r="G90" s="64">
        <f t="shared" si="29"/>
        <v>0.0014467654179763922</v>
      </c>
      <c r="H90" s="64">
        <f t="shared" si="29"/>
        <v>0.0014467654179763922</v>
      </c>
      <c r="I90" s="64">
        <f t="shared" si="29"/>
        <v>0.0014467654179763922</v>
      </c>
      <c r="J90" s="64">
        <f t="shared" si="29"/>
        <v>0.0014467654179763922</v>
      </c>
      <c r="K90" s="64">
        <f t="shared" si="29"/>
        <v>0.0014467654179763922</v>
      </c>
      <c r="L90" s="64">
        <f t="shared" si="29"/>
        <v>0.0014467654179763922</v>
      </c>
      <c r="M90" s="64">
        <f t="shared" si="29"/>
        <v>0.0014467654179763922</v>
      </c>
      <c r="N90" s="101">
        <f>AVERAGE(B90:M90)</f>
        <v>0.0014467654179763922</v>
      </c>
    </row>
    <row r="91" spans="1:14" s="354" customFormat="1" ht="13">
      <c r="A91" s="83" t="s">
        <v>100</v>
      </c>
      <c r="B91" s="67">
        <f>M58*(1+B90)</f>
        <v>718284.6736059217</v>
      </c>
      <c r="C91" s="68">
        <f>B91*(1+C90)</f>
        <v>719323.8630319572</v>
      </c>
      <c r="D91" s="68">
        <f aca="true" t="shared" si="30" ref="D91:M91">C91*(1+D90)</f>
        <v>720364.555921317</v>
      </c>
      <c r="E91" s="68">
        <f t="shared" si="30"/>
        <v>721406.7544491598</v>
      </c>
      <c r="F91" s="68">
        <f t="shared" si="30"/>
        <v>722450.4607937915</v>
      </c>
      <c r="G91" s="68">
        <f t="shared" si="30"/>
        <v>723495.677136669</v>
      </c>
      <c r="H91" s="68">
        <f t="shared" si="30"/>
        <v>724542.4056624058</v>
      </c>
      <c r="I91" s="68">
        <f t="shared" si="30"/>
        <v>725590.6485587755</v>
      </c>
      <c r="J91" s="68">
        <f t="shared" si="30"/>
        <v>726640.4080167174</v>
      </c>
      <c r="K91" s="68">
        <f t="shared" si="30"/>
        <v>727691.6862303403</v>
      </c>
      <c r="L91" s="68">
        <f t="shared" si="30"/>
        <v>728744.4853969272</v>
      </c>
      <c r="M91" s="68">
        <f t="shared" si="30"/>
        <v>729798.8077169405</v>
      </c>
      <c r="N91" s="70">
        <f>AVERAGE(B91:M91)</f>
        <v>724027.8688767435</v>
      </c>
    </row>
    <row r="92" spans="1:14" s="354" customFormat="1" ht="12.75" thickBot="1">
      <c r="A92" s="102" t="s">
        <v>9</v>
      </c>
      <c r="B92" s="71">
        <f aca="true" t="shared" si="31" ref="B92:N92">$B$81</f>
        <v>0</v>
      </c>
      <c r="C92" s="72">
        <f t="shared" si="31"/>
        <v>0</v>
      </c>
      <c r="D92" s="72">
        <f t="shared" si="31"/>
        <v>0</v>
      </c>
      <c r="E92" s="72">
        <f t="shared" si="31"/>
        <v>0</v>
      </c>
      <c r="F92" s="72">
        <f t="shared" si="31"/>
        <v>0</v>
      </c>
      <c r="G92" s="72">
        <f t="shared" si="31"/>
        <v>0</v>
      </c>
      <c r="H92" s="72">
        <f t="shared" si="31"/>
        <v>0</v>
      </c>
      <c r="I92" s="72">
        <f t="shared" si="31"/>
        <v>0</v>
      </c>
      <c r="J92" s="72">
        <f t="shared" si="31"/>
        <v>0</v>
      </c>
      <c r="K92" s="72">
        <f t="shared" si="31"/>
        <v>0</v>
      </c>
      <c r="L92" s="72">
        <f t="shared" si="31"/>
        <v>0</v>
      </c>
      <c r="M92" s="72">
        <f t="shared" si="31"/>
        <v>0</v>
      </c>
      <c r="N92" s="74">
        <f t="shared" si="31"/>
        <v>0</v>
      </c>
    </row>
    <row r="93" spans="1:14" s="354" customFormat="1" ht="14" thickBot="1" thickTop="1">
      <c r="A93" s="103" t="s">
        <v>10</v>
      </c>
      <c r="B93" s="75">
        <f aca="true" t="shared" si="32" ref="B93:M93">B91*B92</f>
        <v>0</v>
      </c>
      <c r="C93" s="76">
        <f t="shared" si="32"/>
        <v>0</v>
      </c>
      <c r="D93" s="77">
        <f t="shared" si="32"/>
        <v>0</v>
      </c>
      <c r="E93" s="76">
        <f t="shared" si="32"/>
        <v>0</v>
      </c>
      <c r="F93" s="77">
        <f t="shared" si="32"/>
        <v>0</v>
      </c>
      <c r="G93" s="76">
        <f t="shared" si="32"/>
        <v>0</v>
      </c>
      <c r="H93" s="77">
        <f t="shared" si="32"/>
        <v>0</v>
      </c>
      <c r="I93" s="76">
        <f t="shared" si="32"/>
        <v>0</v>
      </c>
      <c r="J93" s="77">
        <f t="shared" si="32"/>
        <v>0</v>
      </c>
      <c r="K93" s="76">
        <f t="shared" si="32"/>
        <v>0</v>
      </c>
      <c r="L93" s="77">
        <f t="shared" si="32"/>
        <v>0</v>
      </c>
      <c r="M93" s="76">
        <f t="shared" si="32"/>
        <v>0</v>
      </c>
      <c r="N93" s="253">
        <f>SUM(B93:M93)</f>
        <v>0</v>
      </c>
    </row>
    <row r="94" spans="1:14" ht="15.5">
      <c r="A94" s="259"/>
      <c r="B94" s="97"/>
      <c r="C94" s="97"/>
      <c r="D94" s="97"/>
      <c r="E94" s="97"/>
      <c r="F94" s="97"/>
      <c r="G94" s="125"/>
      <c r="H94" s="97"/>
      <c r="I94" s="125"/>
      <c r="J94" s="126"/>
      <c r="K94" s="127"/>
      <c r="L94" s="128"/>
      <c r="M94" s="58"/>
      <c r="N94" s="260"/>
    </row>
    <row r="95" spans="1:14" s="354" customFormat="1" ht="13">
      <c r="A95" s="78" t="s">
        <v>111</v>
      </c>
      <c r="B95" s="79"/>
      <c r="C95" s="79"/>
      <c r="D95" s="79"/>
      <c r="E95" s="79"/>
      <c r="F95" s="79"/>
      <c r="G95" s="79"/>
      <c r="H95" s="79"/>
      <c r="I95" s="79"/>
      <c r="J95" s="79"/>
      <c r="K95" s="79"/>
      <c r="L95" s="79"/>
      <c r="M95" s="79"/>
      <c r="N95" s="260"/>
    </row>
    <row r="96" spans="1:14" s="354" customFormat="1" ht="12.75" thickBot="1">
      <c r="A96" s="80"/>
      <c r="B96" s="77"/>
      <c r="C96" s="77"/>
      <c r="D96" s="77"/>
      <c r="E96" s="77"/>
      <c r="F96" s="77"/>
      <c r="G96" s="77"/>
      <c r="H96" s="77"/>
      <c r="I96" s="77"/>
      <c r="J96" s="77"/>
      <c r="K96" s="77"/>
      <c r="L96" s="77"/>
      <c r="M96" s="77"/>
      <c r="N96" s="261"/>
    </row>
    <row r="97" spans="1:14" s="354" customFormat="1" ht="25.9" customHeight="1">
      <c r="A97" s="99" t="s">
        <v>1</v>
      </c>
      <c r="B97" s="359" t="str">
        <f>"Month - "&amp;COLUMNS($B96:B96)&amp;", 
"&amp;TEXT(B88,"mmm yyyy")</f>
        <v>Month - 1, 
Jul 2021</v>
      </c>
      <c r="C97" s="359" t="str">
        <f>"Month - "&amp;COLUMNS($B96:C96)&amp;", 
"&amp;TEXT(C88,"mmm yyyy")</f>
        <v>Month - 2, 
Aug 2021</v>
      </c>
      <c r="D97" s="359" t="str">
        <f>"Month - "&amp;COLUMNS($B96:D96)&amp;", 
"&amp;TEXT(D88,"mmm yyyy")</f>
        <v>Month - 3, 
Sep 2021</v>
      </c>
      <c r="E97" s="359" t="str">
        <f>"Month - "&amp;COLUMNS($B96:E96)&amp;", 
"&amp;TEXT(E88,"mmm yyyy")</f>
        <v>Month - 4, 
Oct 2021</v>
      </c>
      <c r="F97" s="359" t="str">
        <f>"Month - "&amp;COLUMNS($B96:F96)&amp;", 
"&amp;TEXT(F88,"mmm yyyy")</f>
        <v>Month - 5, 
Nov 2021</v>
      </c>
      <c r="G97" s="359" t="str">
        <f>"Month - "&amp;COLUMNS($B96:G96)&amp;", 
"&amp;TEXT(G88,"mmm yyyy")</f>
        <v>Month - 6, 
Dec 2021</v>
      </c>
      <c r="H97" s="359" t="str">
        <f>"Month - "&amp;COLUMNS($B96:H96)&amp;", 
"&amp;TEXT(H88,"mmm yyyy")</f>
        <v>Month - 7, 
Jan 2022</v>
      </c>
      <c r="I97" s="359" t="str">
        <f>"Month - "&amp;COLUMNS($B96:I96)&amp;", 
"&amp;TEXT(I88,"mmm yyyy")</f>
        <v>Month - 8, 
Feb 2022</v>
      </c>
      <c r="J97" s="359" t="str">
        <f>"Month - "&amp;COLUMNS($B96:J96)&amp;", 
"&amp;TEXT(J88,"mmm yyyy")</f>
        <v>Month - 9, 
Mar 2022</v>
      </c>
      <c r="K97" s="359" t="str">
        <f>"Month - "&amp;COLUMNS($B96:K96)&amp;", 
"&amp;TEXT(K88,"mmm yyyy")</f>
        <v>Month - 10, 
Apr 2022</v>
      </c>
      <c r="L97" s="359" t="str">
        <f>"Month - "&amp;COLUMNS($B96:L96)&amp;", 
"&amp;TEXT(L88,"mmm yyyy")</f>
        <v>Month - 11, 
May 2022</v>
      </c>
      <c r="M97" s="359" t="str">
        <f>"Month - "&amp;COLUMNS($B96:M96)&amp;", 
"&amp;TEXT(M88,"mmm yyyy")</f>
        <v>Month - 12, 
Jun 2022</v>
      </c>
      <c r="N97" s="61" t="s">
        <v>11</v>
      </c>
    </row>
    <row r="98" spans="1:14" s="354" customFormat="1" ht="14" customHeight="1">
      <c r="A98" s="90" t="s">
        <v>110</v>
      </c>
      <c r="B98" s="356"/>
      <c r="C98" s="357"/>
      <c r="D98" s="357"/>
      <c r="E98" s="357"/>
      <c r="F98" s="357"/>
      <c r="G98" s="357"/>
      <c r="H98" s="357"/>
      <c r="I98" s="357"/>
      <c r="J98" s="358"/>
      <c r="K98" s="357"/>
      <c r="L98" s="357"/>
      <c r="M98" s="357"/>
      <c r="N98" s="96" t="str">
        <f>_xlfn.IFERROR(AVERAGE(B98:M98),"")</f>
        <v/>
      </c>
    </row>
    <row r="99" spans="1:14" s="354" customFormat="1" ht="12.75" thickBot="1">
      <c r="A99" s="263" t="s">
        <v>101</v>
      </c>
      <c r="B99" s="264">
        <f>B91*B$98</f>
        <v>0</v>
      </c>
      <c r="C99" s="265">
        <f aca="true" t="shared" si="33" ref="C99:M99">C91*C$98</f>
        <v>0</v>
      </c>
      <c r="D99" s="265">
        <f t="shared" si="33"/>
        <v>0</v>
      </c>
      <c r="E99" s="265">
        <f t="shared" si="33"/>
        <v>0</v>
      </c>
      <c r="F99" s="265">
        <f t="shared" si="33"/>
        <v>0</v>
      </c>
      <c r="G99" s="265">
        <f t="shared" si="33"/>
        <v>0</v>
      </c>
      <c r="H99" s="265">
        <f t="shared" si="33"/>
        <v>0</v>
      </c>
      <c r="I99" s="265">
        <f t="shared" si="33"/>
        <v>0</v>
      </c>
      <c r="J99" s="265">
        <f t="shared" si="33"/>
        <v>0</v>
      </c>
      <c r="K99" s="265">
        <f t="shared" si="33"/>
        <v>0</v>
      </c>
      <c r="L99" s="265">
        <f t="shared" si="33"/>
        <v>0</v>
      </c>
      <c r="M99" s="265">
        <f t="shared" si="33"/>
        <v>0</v>
      </c>
      <c r="N99" s="266">
        <f>AVERAGE(B99:M99)</f>
        <v>0</v>
      </c>
    </row>
    <row r="100" spans="1:14" s="354" customFormat="1" ht="13">
      <c r="A100" s="82" t="s">
        <v>109</v>
      </c>
      <c r="B100" s="355"/>
      <c r="C100" s="355"/>
      <c r="D100" s="355"/>
      <c r="E100" s="355"/>
      <c r="F100" s="355"/>
      <c r="G100" s="355"/>
      <c r="H100" s="355"/>
      <c r="I100" s="355"/>
      <c r="J100" s="355"/>
      <c r="K100" s="355"/>
      <c r="L100" s="355"/>
      <c r="M100" s="355"/>
      <c r="N100" s="130">
        <f aca="true" t="shared" si="34" ref="N100">SUM(B100:M100)</f>
        <v>0</v>
      </c>
    </row>
    <row r="101" spans="1:14" s="354" customFormat="1" ht="13">
      <c r="A101" s="84" t="s">
        <v>102</v>
      </c>
      <c r="B101" s="234"/>
      <c r="C101" s="235"/>
      <c r="D101" s="236"/>
      <c r="E101" s="235"/>
      <c r="F101" s="236"/>
      <c r="G101" s="235"/>
      <c r="H101" s="236"/>
      <c r="I101" s="235"/>
      <c r="J101" s="236"/>
      <c r="K101" s="235"/>
      <c r="L101" s="236"/>
      <c r="M101" s="235"/>
      <c r="N101" s="130">
        <f>SUM(B101:M101)</f>
        <v>0</v>
      </c>
    </row>
    <row r="102" spans="1:14" s="354" customFormat="1" ht="13">
      <c r="A102" s="222" t="s">
        <v>103</v>
      </c>
      <c r="B102" s="234"/>
      <c r="C102" s="235"/>
      <c r="D102" s="236"/>
      <c r="E102" s="235"/>
      <c r="F102" s="236"/>
      <c r="G102" s="235"/>
      <c r="H102" s="236"/>
      <c r="I102" s="235"/>
      <c r="J102" s="236"/>
      <c r="K102" s="235"/>
      <c r="L102" s="236"/>
      <c r="M102" s="235"/>
      <c r="N102" s="130">
        <f>SUM(B102:M102)</f>
        <v>0</v>
      </c>
    </row>
    <row r="103" spans="1:14" s="354" customFormat="1" ht="12.75" thickBot="1">
      <c r="A103" s="85" t="s">
        <v>227</v>
      </c>
      <c r="B103" s="237"/>
      <c r="C103" s="238"/>
      <c r="D103" s="239"/>
      <c r="E103" s="238"/>
      <c r="F103" s="239"/>
      <c r="G103" s="238"/>
      <c r="H103" s="239"/>
      <c r="I103" s="238"/>
      <c r="J103" s="239"/>
      <c r="K103" s="238"/>
      <c r="L103" s="239"/>
      <c r="M103" s="238"/>
      <c r="N103" s="130">
        <f>SUM(B103:M103)</f>
        <v>0</v>
      </c>
    </row>
    <row r="104" spans="1:16" s="354" customFormat="1" ht="14" thickBot="1" thickTop="1">
      <c r="A104" s="187" t="s">
        <v>104</v>
      </c>
      <c r="B104" s="188">
        <f aca="true" t="shared" si="35" ref="B104:N104">SUM(B100:B103)</f>
        <v>0</v>
      </c>
      <c r="C104" s="189">
        <f t="shared" si="35"/>
        <v>0</v>
      </c>
      <c r="D104" s="190">
        <f t="shared" si="35"/>
        <v>0</v>
      </c>
      <c r="E104" s="189">
        <f t="shared" si="35"/>
        <v>0</v>
      </c>
      <c r="F104" s="190">
        <f t="shared" si="35"/>
        <v>0</v>
      </c>
      <c r="G104" s="189">
        <f t="shared" si="35"/>
        <v>0</v>
      </c>
      <c r="H104" s="190">
        <f t="shared" si="35"/>
        <v>0</v>
      </c>
      <c r="I104" s="189">
        <f t="shared" si="35"/>
        <v>0</v>
      </c>
      <c r="J104" s="190">
        <f t="shared" si="35"/>
        <v>0</v>
      </c>
      <c r="K104" s="189">
        <f t="shared" si="35"/>
        <v>0</v>
      </c>
      <c r="L104" s="190">
        <f t="shared" si="35"/>
        <v>0</v>
      </c>
      <c r="M104" s="189">
        <f t="shared" si="35"/>
        <v>0</v>
      </c>
      <c r="N104" s="129">
        <f t="shared" si="35"/>
        <v>0</v>
      </c>
      <c r="P104" s="354" t="s">
        <v>1</v>
      </c>
    </row>
    <row r="105" spans="1:14" s="354" customFormat="1" ht="13">
      <c r="A105" s="179" t="s">
        <v>12</v>
      </c>
      <c r="B105" s="183" t="str">
        <f>IF(B99=0,"",B104/B99)</f>
        <v/>
      </c>
      <c r="C105" s="184" t="str">
        <f aca="true" t="shared" si="36" ref="C105:N105">IF(C99=0,"",C104/C99)</f>
        <v/>
      </c>
      <c r="D105" s="185" t="str">
        <f t="shared" si="36"/>
        <v/>
      </c>
      <c r="E105" s="184" t="str">
        <f t="shared" si="36"/>
        <v/>
      </c>
      <c r="F105" s="185" t="str">
        <f t="shared" si="36"/>
        <v/>
      </c>
      <c r="G105" s="184" t="str">
        <f t="shared" si="36"/>
        <v/>
      </c>
      <c r="H105" s="185" t="str">
        <f t="shared" si="36"/>
        <v/>
      </c>
      <c r="I105" s="184" t="str">
        <f t="shared" si="36"/>
        <v/>
      </c>
      <c r="J105" s="185" t="str">
        <f t="shared" si="36"/>
        <v/>
      </c>
      <c r="K105" s="184" t="str">
        <f t="shared" si="36"/>
        <v/>
      </c>
      <c r="L105" s="185" t="str">
        <f t="shared" si="36"/>
        <v/>
      </c>
      <c r="M105" s="184" t="str">
        <f t="shared" si="36"/>
        <v/>
      </c>
      <c r="N105" s="186" t="str">
        <f t="shared" si="36"/>
        <v/>
      </c>
    </row>
    <row r="106" spans="1:14" s="354" customFormat="1" ht="13">
      <c r="A106" s="62" t="s">
        <v>112</v>
      </c>
      <c r="B106" s="63" t="str">
        <f>IF(B$104=0,"",B100/B$104)</f>
        <v/>
      </c>
      <c r="C106" s="64" t="str">
        <f aca="true" t="shared" si="37" ref="C106:N109">IF(C$104=0,"",C100/C$104)</f>
        <v/>
      </c>
      <c r="D106" s="65" t="str">
        <f t="shared" si="37"/>
        <v/>
      </c>
      <c r="E106" s="64" t="str">
        <f t="shared" si="37"/>
        <v/>
      </c>
      <c r="F106" s="65" t="str">
        <f t="shared" si="37"/>
        <v/>
      </c>
      <c r="G106" s="64" t="str">
        <f t="shared" si="37"/>
        <v/>
      </c>
      <c r="H106" s="65" t="str">
        <f t="shared" si="37"/>
        <v/>
      </c>
      <c r="I106" s="64" t="str">
        <f t="shared" si="37"/>
        <v/>
      </c>
      <c r="J106" s="65" t="str">
        <f t="shared" si="37"/>
        <v/>
      </c>
      <c r="K106" s="64" t="str">
        <f t="shared" si="37"/>
        <v/>
      </c>
      <c r="L106" s="65" t="str">
        <f t="shared" si="37"/>
        <v/>
      </c>
      <c r="M106" s="64" t="str">
        <f t="shared" si="37"/>
        <v/>
      </c>
      <c r="N106" s="66" t="str">
        <f t="shared" si="37"/>
        <v/>
      </c>
    </row>
    <row r="107" spans="1:14" s="354" customFormat="1" ht="13">
      <c r="A107" s="84" t="s">
        <v>105</v>
      </c>
      <c r="B107" s="63" t="str">
        <f aca="true" t="shared" si="38" ref="B107:M109">IF(B$104=0,"",B101/B$104)</f>
        <v/>
      </c>
      <c r="C107" s="64" t="str">
        <f t="shared" si="38"/>
        <v/>
      </c>
      <c r="D107" s="65" t="str">
        <f t="shared" si="38"/>
        <v/>
      </c>
      <c r="E107" s="64" t="str">
        <f t="shared" si="38"/>
        <v/>
      </c>
      <c r="F107" s="65" t="str">
        <f t="shared" si="38"/>
        <v/>
      </c>
      <c r="G107" s="64" t="str">
        <f t="shared" si="38"/>
        <v/>
      </c>
      <c r="H107" s="65" t="str">
        <f t="shared" si="38"/>
        <v/>
      </c>
      <c r="I107" s="64" t="str">
        <f t="shared" si="38"/>
        <v/>
      </c>
      <c r="J107" s="65" t="str">
        <f t="shared" si="38"/>
        <v/>
      </c>
      <c r="K107" s="64" t="str">
        <f t="shared" si="38"/>
        <v/>
      </c>
      <c r="L107" s="65" t="str">
        <f t="shared" si="38"/>
        <v/>
      </c>
      <c r="M107" s="64" t="str">
        <f t="shared" si="38"/>
        <v/>
      </c>
      <c r="N107" s="66" t="str">
        <f t="shared" si="37"/>
        <v/>
      </c>
    </row>
    <row r="108" spans="1:14" s="354" customFormat="1" ht="13">
      <c r="A108" s="222" t="s">
        <v>106</v>
      </c>
      <c r="B108" s="223" t="str">
        <f t="shared" si="38"/>
        <v/>
      </c>
      <c r="C108" s="224" t="str">
        <f t="shared" si="38"/>
        <v/>
      </c>
      <c r="D108" s="225" t="str">
        <f t="shared" si="38"/>
        <v/>
      </c>
      <c r="E108" s="224" t="str">
        <f t="shared" si="38"/>
        <v/>
      </c>
      <c r="F108" s="225" t="str">
        <f t="shared" si="38"/>
        <v/>
      </c>
      <c r="G108" s="224" t="str">
        <f t="shared" si="38"/>
        <v/>
      </c>
      <c r="H108" s="225" t="str">
        <f t="shared" si="38"/>
        <v/>
      </c>
      <c r="I108" s="224" t="str">
        <f t="shared" si="38"/>
        <v/>
      </c>
      <c r="J108" s="225" t="str">
        <f t="shared" si="38"/>
        <v/>
      </c>
      <c r="K108" s="224" t="str">
        <f t="shared" si="38"/>
        <v/>
      </c>
      <c r="L108" s="225" t="str">
        <f t="shared" si="38"/>
        <v/>
      </c>
      <c r="M108" s="224" t="str">
        <f t="shared" si="38"/>
        <v/>
      </c>
      <c r="N108" s="226" t="str">
        <f t="shared" si="37"/>
        <v/>
      </c>
    </row>
    <row r="109" spans="1:14" s="354" customFormat="1" ht="12.75" thickBot="1">
      <c r="A109" s="85" t="s">
        <v>243</v>
      </c>
      <c r="B109" s="267" t="str">
        <f t="shared" si="38"/>
        <v/>
      </c>
      <c r="C109" s="268" t="str">
        <f t="shared" si="38"/>
        <v/>
      </c>
      <c r="D109" s="269" t="str">
        <f t="shared" si="38"/>
        <v/>
      </c>
      <c r="E109" s="268" t="str">
        <f t="shared" si="38"/>
        <v/>
      </c>
      <c r="F109" s="269" t="str">
        <f t="shared" si="38"/>
        <v/>
      </c>
      <c r="G109" s="268" t="str">
        <f t="shared" si="38"/>
        <v/>
      </c>
      <c r="H109" s="269" t="str">
        <f t="shared" si="38"/>
        <v/>
      </c>
      <c r="I109" s="268" t="str">
        <f t="shared" si="38"/>
        <v/>
      </c>
      <c r="J109" s="269" t="str">
        <f t="shared" si="38"/>
        <v/>
      </c>
      <c r="K109" s="268" t="str">
        <f t="shared" si="38"/>
        <v/>
      </c>
      <c r="L109" s="269" t="str">
        <f t="shared" si="38"/>
        <v/>
      </c>
      <c r="M109" s="268" t="str">
        <f t="shared" si="38"/>
        <v/>
      </c>
      <c r="N109" s="270" t="str">
        <f t="shared" si="37"/>
        <v/>
      </c>
    </row>
    <row r="110" spans="1:14" s="354" customFormat="1" ht="14" thickBot="1" thickTop="1">
      <c r="A110" s="230" t="s">
        <v>228</v>
      </c>
      <c r="B110" s="231">
        <f>SUMPRODUCT(B100:B103,B84:B87)</f>
        <v>0</v>
      </c>
      <c r="C110" s="232">
        <f>SUMPRODUCT(C100:C103,B84:B87)</f>
        <v>0</v>
      </c>
      <c r="D110" s="232">
        <f>SUMPRODUCT(D100:D103,B84:B87)</f>
        <v>0</v>
      </c>
      <c r="E110" s="232">
        <f>SUMPRODUCT(E100:E103,B84:B87)</f>
        <v>0</v>
      </c>
      <c r="F110" s="232">
        <f>SUMPRODUCT(F100:F103,B84:B87)</f>
        <v>0</v>
      </c>
      <c r="G110" s="232">
        <f>SUMPRODUCT(G100:G103,B84:B87)</f>
        <v>0</v>
      </c>
      <c r="H110" s="232">
        <f>SUMPRODUCT(H100:H103,B84:B87)</f>
        <v>0</v>
      </c>
      <c r="I110" s="232">
        <f>SUMPRODUCT(I100:I103,B84:B87)</f>
        <v>0</v>
      </c>
      <c r="J110" s="232">
        <f>SUMPRODUCT(J100:J103,B84:B87)</f>
        <v>0</v>
      </c>
      <c r="K110" s="232">
        <f>SUMPRODUCT(K100:K103,B84:B87)</f>
        <v>0</v>
      </c>
      <c r="L110" s="232">
        <f>SUMPRODUCT(L100:L103,B84:B87)</f>
        <v>0</v>
      </c>
      <c r="M110" s="232">
        <f>SUMPRODUCT(M100:M103,B84:B87)</f>
        <v>0</v>
      </c>
      <c r="N110" s="233">
        <f>SUM(B110:M110)</f>
        <v>0</v>
      </c>
    </row>
    <row r="111" spans="1:14" s="354" customFormat="1" ht="40" customHeight="1" thickBot="1">
      <c r="A111" s="97"/>
      <c r="B111" s="98"/>
      <c r="C111" s="98"/>
      <c r="D111" s="98"/>
      <c r="E111" s="98"/>
      <c r="F111" s="98"/>
      <c r="G111" s="98"/>
      <c r="H111" s="98"/>
      <c r="I111" s="98"/>
      <c r="J111" s="98"/>
      <c r="K111" s="98"/>
      <c r="L111" s="98"/>
      <c r="M111" s="98"/>
      <c r="N111" s="98"/>
    </row>
    <row r="112" spans="1:14" s="354" customFormat="1" ht="15.5">
      <c r="A112" s="254" t="s">
        <v>240</v>
      </c>
      <c r="B112" s="255"/>
      <c r="C112" s="255"/>
      <c r="D112" s="255"/>
      <c r="E112" s="255"/>
      <c r="F112" s="255"/>
      <c r="G112" s="255"/>
      <c r="H112" s="255"/>
      <c r="I112" s="255"/>
      <c r="J112" s="255"/>
      <c r="K112" s="255"/>
      <c r="L112" s="255"/>
      <c r="M112" s="255"/>
      <c r="N112" s="256"/>
    </row>
    <row r="113" spans="1:14" s="354" customFormat="1" ht="12.75" thickBot="1">
      <c r="A113" s="319" t="s">
        <v>331</v>
      </c>
      <c r="B113" s="59"/>
      <c r="C113" s="59"/>
      <c r="D113" s="59"/>
      <c r="E113" s="59"/>
      <c r="F113" s="59"/>
      <c r="G113" s="59"/>
      <c r="H113" s="59"/>
      <c r="I113" s="59"/>
      <c r="J113" s="59"/>
      <c r="K113" s="59"/>
      <c r="L113" s="59"/>
      <c r="M113" s="59"/>
      <c r="N113" s="257"/>
    </row>
    <row r="114" spans="1:14" s="354" customFormat="1" ht="16" thickBot="1">
      <c r="A114" s="60" t="s">
        <v>5</v>
      </c>
      <c r="B114" s="124">
        <f>'J-Cost_West'!G186/SUM($B$124:$M$124)</f>
        <v>0</v>
      </c>
      <c r="C114" s="59"/>
      <c r="D114" s="59" t="s">
        <v>1</v>
      </c>
      <c r="E114" s="59"/>
      <c r="F114" s="59"/>
      <c r="G114" s="59"/>
      <c r="H114" s="59"/>
      <c r="I114" s="59"/>
      <c r="J114" s="59"/>
      <c r="K114" s="59"/>
      <c r="L114" s="59"/>
      <c r="M114" s="59"/>
      <c r="N114" s="257"/>
    </row>
    <row r="115" spans="1:14" s="354" customFormat="1" ht="15.5">
      <c r="A115" s="60"/>
      <c r="B115" s="58"/>
      <c r="C115" s="59"/>
      <c r="D115" s="59"/>
      <c r="E115" s="59"/>
      <c r="F115" s="59"/>
      <c r="G115" s="59"/>
      <c r="H115" s="59"/>
      <c r="I115" s="59"/>
      <c r="J115" s="59"/>
      <c r="K115" s="59"/>
      <c r="L115" s="59"/>
      <c r="M115" s="59"/>
      <c r="N115" s="257"/>
    </row>
    <row r="116" spans="1:14" s="354" customFormat="1" ht="16" thickBot="1">
      <c r="A116" s="57" t="s">
        <v>113</v>
      </c>
      <c r="B116" s="58"/>
      <c r="C116" s="59"/>
      <c r="D116" s="59"/>
      <c r="E116" s="59"/>
      <c r="F116" s="59"/>
      <c r="G116" s="59"/>
      <c r="H116" s="59"/>
      <c r="I116" s="59"/>
      <c r="J116" s="59"/>
      <c r="K116" s="59"/>
      <c r="L116" s="59"/>
      <c r="M116" s="59"/>
      <c r="N116" s="257"/>
    </row>
    <row r="117" spans="1:14" s="354" customFormat="1" ht="12.75" thickBot="1">
      <c r="A117" s="60" t="s">
        <v>99</v>
      </c>
      <c r="B117" s="240">
        <v>0</v>
      </c>
      <c r="C117" s="59"/>
      <c r="D117" s="59"/>
      <c r="E117" s="59"/>
      <c r="F117" s="59"/>
      <c r="G117" s="59"/>
      <c r="H117" s="59"/>
      <c r="I117" s="59"/>
      <c r="J117" s="59"/>
      <c r="K117" s="59"/>
      <c r="L117" s="59"/>
      <c r="M117" s="59"/>
      <c r="N117" s="257"/>
    </row>
    <row r="118" spans="1:14" s="354" customFormat="1" ht="12.75" thickBot="1">
      <c r="A118" s="60" t="s">
        <v>115</v>
      </c>
      <c r="B118" s="240">
        <v>0</v>
      </c>
      <c r="C118" s="59"/>
      <c r="D118" s="59"/>
      <c r="E118" s="59"/>
      <c r="F118" s="59"/>
      <c r="G118" s="59"/>
      <c r="H118" s="59"/>
      <c r="I118" s="59"/>
      <c r="J118" s="59"/>
      <c r="K118" s="59"/>
      <c r="L118" s="59"/>
      <c r="M118" s="59"/>
      <c r="N118" s="257"/>
    </row>
    <row r="119" spans="1:14" s="354" customFormat="1" ht="12.75" thickBot="1">
      <c r="A119" s="60" t="s">
        <v>6</v>
      </c>
      <c r="B119" s="241">
        <v>0</v>
      </c>
      <c r="C119" s="59"/>
      <c r="D119" s="59"/>
      <c r="E119" s="59"/>
      <c r="F119" s="59"/>
      <c r="G119" s="59"/>
      <c r="H119" s="59"/>
      <c r="I119" s="59"/>
      <c r="J119" s="59"/>
      <c r="K119" s="59"/>
      <c r="L119" s="59"/>
      <c r="M119" s="59"/>
      <c r="N119" s="257"/>
    </row>
    <row r="120" spans="1:14" s="354" customFormat="1" ht="12.75" thickBot="1">
      <c r="A120" s="60" t="s">
        <v>226</v>
      </c>
      <c r="B120" s="241">
        <v>0</v>
      </c>
      <c r="C120" s="59"/>
      <c r="D120" s="59"/>
      <c r="E120" s="59"/>
      <c r="F120" s="59"/>
      <c r="G120" s="59"/>
      <c r="H120" s="59"/>
      <c r="I120" s="59"/>
      <c r="J120" s="59"/>
      <c r="K120" s="59"/>
      <c r="L120" s="59"/>
      <c r="M120" s="59"/>
      <c r="N120" s="257"/>
    </row>
    <row r="121" spans="1:14" s="354" customFormat="1" ht="13" thickBot="1">
      <c r="A121" s="258"/>
      <c r="B121" s="360">
        <v>44743</v>
      </c>
      <c r="C121" s="361">
        <f>EOMONTH(B121,0)+1</f>
        <v>44774</v>
      </c>
      <c r="D121" s="361">
        <f aca="true" t="shared" si="39" ref="D121:M121">EOMONTH(C121,0)+1</f>
        <v>44805</v>
      </c>
      <c r="E121" s="361">
        <f t="shared" si="39"/>
        <v>44835</v>
      </c>
      <c r="F121" s="361">
        <f t="shared" si="39"/>
        <v>44866</v>
      </c>
      <c r="G121" s="361">
        <f t="shared" si="39"/>
        <v>44896</v>
      </c>
      <c r="H121" s="361">
        <f t="shared" si="39"/>
        <v>44927</v>
      </c>
      <c r="I121" s="361">
        <f t="shared" si="39"/>
        <v>44958</v>
      </c>
      <c r="J121" s="361">
        <f t="shared" si="39"/>
        <v>44986</v>
      </c>
      <c r="K121" s="361">
        <f t="shared" si="39"/>
        <v>45017</v>
      </c>
      <c r="L121" s="361">
        <f t="shared" si="39"/>
        <v>45047</v>
      </c>
      <c r="M121" s="361">
        <f t="shared" si="39"/>
        <v>45078</v>
      </c>
      <c r="N121" s="257"/>
    </row>
    <row r="122" spans="1:14" s="354" customFormat="1" ht="26">
      <c r="A122" s="99" t="s">
        <v>1</v>
      </c>
      <c r="B122" s="359" t="str">
        <f>"Month - "&amp;COLUMNS($B121:B121)&amp;", 
"&amp;TEXT(B121,"mmm yyyy")</f>
        <v>Month - 1, 
Jul 2022</v>
      </c>
      <c r="C122" s="359" t="str">
        <f>"Month - "&amp;COLUMNS($B121:C121)&amp;", 
"&amp;TEXT(C121,"mmm yyyy")</f>
        <v>Month - 2, 
Aug 2022</v>
      </c>
      <c r="D122" s="359" t="str">
        <f>"Month - "&amp;COLUMNS($B121:D121)&amp;", 
"&amp;TEXT(D121,"mmm yyyy")</f>
        <v>Month - 3, 
Sep 2022</v>
      </c>
      <c r="E122" s="359" t="str">
        <f>"Month - "&amp;COLUMNS($B121:E121)&amp;", 
"&amp;TEXT(E121,"mmm yyyy")</f>
        <v>Month - 4, 
Oct 2022</v>
      </c>
      <c r="F122" s="359" t="str">
        <f>"Month - "&amp;COLUMNS($B121:F121)&amp;", 
"&amp;TEXT(F121,"mmm yyyy")</f>
        <v>Month - 5, 
Nov 2022</v>
      </c>
      <c r="G122" s="359" t="str">
        <f>"Month - "&amp;COLUMNS($B121:G121)&amp;", 
"&amp;TEXT(G121,"mmm yyyy")</f>
        <v>Month - 6, 
Dec 2022</v>
      </c>
      <c r="H122" s="359" t="str">
        <f>"Month - "&amp;COLUMNS($B121:H121)&amp;", 
"&amp;TEXT(H121,"mmm yyyy")</f>
        <v>Month - 7, 
Jan 2023</v>
      </c>
      <c r="I122" s="359" t="str">
        <f>"Month - "&amp;COLUMNS($B121:I121)&amp;", 
"&amp;TEXT(I121,"mmm yyyy")</f>
        <v>Month - 8, 
Feb 2023</v>
      </c>
      <c r="J122" s="359" t="str">
        <f>"Month - "&amp;COLUMNS($B121:J121)&amp;", 
"&amp;TEXT(J121,"mmm yyyy")</f>
        <v>Month - 9, 
Mar 2023</v>
      </c>
      <c r="K122" s="359" t="str">
        <f>"Month - "&amp;COLUMNS($B121:K121)&amp;", 
"&amp;TEXT(K121,"mmm yyyy")</f>
        <v>Month - 10, 
Apr 2023</v>
      </c>
      <c r="L122" s="359" t="str">
        <f>"Month - "&amp;COLUMNS($B121:L121)&amp;", 
"&amp;TEXT(L121,"mmm yyyy")</f>
        <v>Month - 11, 
May 2023</v>
      </c>
      <c r="M122" s="359" t="str">
        <f>"Month - "&amp;COLUMNS($B121:M121)&amp;", 
"&amp;TEXT(M121,"mmm yyyy")</f>
        <v>Month - 12, 
Jun 2023</v>
      </c>
      <c r="N122" s="61" t="s">
        <v>8</v>
      </c>
    </row>
    <row r="123" spans="1:14" s="354" customFormat="1" ht="13">
      <c r="A123" s="62" t="s">
        <v>108</v>
      </c>
      <c r="B123" s="100">
        <f aca="true" t="shared" si="40" ref="B123:M123">B90</f>
        <v>0.0014467654179763922</v>
      </c>
      <c r="C123" s="64">
        <f t="shared" si="40"/>
        <v>0.0014467654179763922</v>
      </c>
      <c r="D123" s="64">
        <f t="shared" si="40"/>
        <v>0.0014467654179763922</v>
      </c>
      <c r="E123" s="64">
        <f t="shared" si="40"/>
        <v>0.0014467654179763922</v>
      </c>
      <c r="F123" s="64">
        <f t="shared" si="40"/>
        <v>0.0014467654179763922</v>
      </c>
      <c r="G123" s="64">
        <f t="shared" si="40"/>
        <v>0.0014467654179763922</v>
      </c>
      <c r="H123" s="64">
        <f t="shared" si="40"/>
        <v>0.0014467654179763922</v>
      </c>
      <c r="I123" s="64">
        <f t="shared" si="40"/>
        <v>0.0014467654179763922</v>
      </c>
      <c r="J123" s="64">
        <f t="shared" si="40"/>
        <v>0.0014467654179763922</v>
      </c>
      <c r="K123" s="64">
        <f t="shared" si="40"/>
        <v>0.0014467654179763922</v>
      </c>
      <c r="L123" s="64">
        <f t="shared" si="40"/>
        <v>0.0014467654179763922</v>
      </c>
      <c r="M123" s="64">
        <f t="shared" si="40"/>
        <v>0.0014467654179763922</v>
      </c>
      <c r="N123" s="101">
        <f>AVERAGE(B123:M123)</f>
        <v>0.0014467654179763922</v>
      </c>
    </row>
    <row r="124" spans="1:14" s="354" customFormat="1" ht="13">
      <c r="A124" s="83" t="s">
        <v>100</v>
      </c>
      <c r="B124" s="67">
        <f>M91*(1+B123)</f>
        <v>730854.6553940258</v>
      </c>
      <c r="C124" s="68">
        <f>B124*(1+C123)</f>
        <v>731912.030635017</v>
      </c>
      <c r="D124" s="68">
        <f aca="true" t="shared" si="41" ref="D124:M124">C124*(1+D123)</f>
        <v>732970.9356499406</v>
      </c>
      <c r="E124" s="68">
        <f t="shared" si="41"/>
        <v>734031.3726520208</v>
      </c>
      <c r="F124" s="68">
        <f t="shared" si="41"/>
        <v>735093.3438576835</v>
      </c>
      <c r="G124" s="68">
        <f t="shared" si="41"/>
        <v>736156.8514865614</v>
      </c>
      <c r="H124" s="68">
        <f t="shared" si="41"/>
        <v>737221.8977614985</v>
      </c>
      <c r="I124" s="68">
        <f t="shared" si="41"/>
        <v>738288.4849085547</v>
      </c>
      <c r="J124" s="68">
        <f t="shared" si="41"/>
        <v>739356.6151570106</v>
      </c>
      <c r="K124" s="68">
        <f t="shared" si="41"/>
        <v>740426.2907393719</v>
      </c>
      <c r="L124" s="68">
        <f t="shared" si="41"/>
        <v>741497.5138913741</v>
      </c>
      <c r="M124" s="68">
        <f t="shared" si="41"/>
        <v>742570.2868519876</v>
      </c>
      <c r="N124" s="70">
        <f>AVERAGE(B124:M124)</f>
        <v>736698.3565820873</v>
      </c>
    </row>
    <row r="125" spans="1:14" s="354" customFormat="1" ht="12.75" thickBot="1">
      <c r="A125" s="102" t="s">
        <v>9</v>
      </c>
      <c r="B125" s="104">
        <f>$B$114</f>
        <v>0</v>
      </c>
      <c r="C125" s="72">
        <f aca="true" t="shared" si="42" ref="C125:M125">$B$114</f>
        <v>0</v>
      </c>
      <c r="D125" s="72">
        <f t="shared" si="42"/>
        <v>0</v>
      </c>
      <c r="E125" s="72">
        <f t="shared" si="42"/>
        <v>0</v>
      </c>
      <c r="F125" s="72">
        <f t="shared" si="42"/>
        <v>0</v>
      </c>
      <c r="G125" s="72">
        <f t="shared" si="42"/>
        <v>0</v>
      </c>
      <c r="H125" s="72">
        <f t="shared" si="42"/>
        <v>0</v>
      </c>
      <c r="I125" s="72">
        <f t="shared" si="42"/>
        <v>0</v>
      </c>
      <c r="J125" s="72">
        <f t="shared" si="42"/>
        <v>0</v>
      </c>
      <c r="K125" s="72">
        <f t="shared" si="42"/>
        <v>0</v>
      </c>
      <c r="L125" s="72">
        <f t="shared" si="42"/>
        <v>0</v>
      </c>
      <c r="M125" s="73">
        <f t="shared" si="42"/>
        <v>0</v>
      </c>
      <c r="N125" s="74">
        <f>$B$81</f>
        <v>0</v>
      </c>
    </row>
    <row r="126" spans="1:14" s="354" customFormat="1" ht="14" thickBot="1" thickTop="1">
      <c r="A126" s="103" t="s">
        <v>10</v>
      </c>
      <c r="B126" s="75">
        <f aca="true" t="shared" si="43" ref="B126:M126">B124*B125</f>
        <v>0</v>
      </c>
      <c r="C126" s="76">
        <f t="shared" si="43"/>
        <v>0</v>
      </c>
      <c r="D126" s="77">
        <f t="shared" si="43"/>
        <v>0</v>
      </c>
      <c r="E126" s="76">
        <f t="shared" si="43"/>
        <v>0</v>
      </c>
      <c r="F126" s="77">
        <f t="shared" si="43"/>
        <v>0</v>
      </c>
      <c r="G126" s="76">
        <f t="shared" si="43"/>
        <v>0</v>
      </c>
      <c r="H126" s="77">
        <f t="shared" si="43"/>
        <v>0</v>
      </c>
      <c r="I126" s="76">
        <f t="shared" si="43"/>
        <v>0</v>
      </c>
      <c r="J126" s="77">
        <f t="shared" si="43"/>
        <v>0</v>
      </c>
      <c r="K126" s="76">
        <f t="shared" si="43"/>
        <v>0</v>
      </c>
      <c r="L126" s="77">
        <f t="shared" si="43"/>
        <v>0</v>
      </c>
      <c r="M126" s="76">
        <f t="shared" si="43"/>
        <v>0</v>
      </c>
      <c r="N126" s="253">
        <f>SUM(B126:M126)</f>
        <v>0</v>
      </c>
    </row>
    <row r="127" spans="1:14" ht="15.5">
      <c r="A127" s="259"/>
      <c r="B127" s="97"/>
      <c r="C127" s="97"/>
      <c r="D127" s="97"/>
      <c r="E127" s="97"/>
      <c r="F127" s="97"/>
      <c r="G127" s="125"/>
      <c r="H127" s="97"/>
      <c r="I127" s="125"/>
      <c r="J127" s="126"/>
      <c r="K127" s="127"/>
      <c r="L127" s="128"/>
      <c r="M127" s="58"/>
      <c r="N127" s="260"/>
    </row>
    <row r="128" spans="1:14" s="354" customFormat="1" ht="13">
      <c r="A128" s="78" t="s">
        <v>114</v>
      </c>
      <c r="B128" s="79"/>
      <c r="C128" s="79"/>
      <c r="D128" s="79"/>
      <c r="E128" s="79"/>
      <c r="F128" s="79"/>
      <c r="G128" s="79"/>
      <c r="H128" s="79"/>
      <c r="I128" s="79"/>
      <c r="J128" s="79"/>
      <c r="K128" s="79"/>
      <c r="L128" s="79"/>
      <c r="M128" s="79"/>
      <c r="N128" s="260"/>
    </row>
    <row r="129" spans="1:14" s="354" customFormat="1" ht="12.75" thickBot="1">
      <c r="A129" s="80"/>
      <c r="B129" s="77"/>
      <c r="C129" s="77"/>
      <c r="D129" s="77"/>
      <c r="E129" s="77"/>
      <c r="F129" s="77"/>
      <c r="G129" s="77"/>
      <c r="H129" s="77"/>
      <c r="I129" s="77"/>
      <c r="J129" s="77"/>
      <c r="K129" s="77"/>
      <c r="L129" s="77"/>
      <c r="M129" s="77"/>
      <c r="N129" s="261"/>
    </row>
    <row r="130" spans="1:14" s="354" customFormat="1" ht="25.9" customHeight="1">
      <c r="A130" s="99" t="s">
        <v>1</v>
      </c>
      <c r="B130" s="359" t="str">
        <f>"Month - "&amp;COLUMNS($B129:B129)&amp;", 
"&amp;TEXT(B121,"mmm yyyy")</f>
        <v>Month - 1, 
Jul 2022</v>
      </c>
      <c r="C130" s="359" t="str">
        <f>"Month - "&amp;COLUMNS($B129:C129)&amp;", 
"&amp;TEXT(C121,"mmm yyyy")</f>
        <v>Month - 2, 
Aug 2022</v>
      </c>
      <c r="D130" s="359" t="str">
        <f>"Month - "&amp;COLUMNS($B129:D129)&amp;", 
"&amp;TEXT(D121,"mmm yyyy")</f>
        <v>Month - 3, 
Sep 2022</v>
      </c>
      <c r="E130" s="359" t="str">
        <f>"Month - "&amp;COLUMNS($B129:E129)&amp;", 
"&amp;TEXT(E121,"mmm yyyy")</f>
        <v>Month - 4, 
Oct 2022</v>
      </c>
      <c r="F130" s="359" t="str">
        <f>"Month - "&amp;COLUMNS($B129:F129)&amp;", 
"&amp;TEXT(F121,"mmm yyyy")</f>
        <v>Month - 5, 
Nov 2022</v>
      </c>
      <c r="G130" s="359" t="str">
        <f>"Month - "&amp;COLUMNS($B129:G129)&amp;", 
"&amp;TEXT(G121,"mmm yyyy")</f>
        <v>Month - 6, 
Dec 2022</v>
      </c>
      <c r="H130" s="359" t="str">
        <f>"Month - "&amp;COLUMNS($B129:H129)&amp;", 
"&amp;TEXT(H121,"mmm yyyy")</f>
        <v>Month - 7, 
Jan 2023</v>
      </c>
      <c r="I130" s="359" t="str">
        <f>"Month - "&amp;COLUMNS($B129:I129)&amp;", 
"&amp;TEXT(I121,"mmm yyyy")</f>
        <v>Month - 8, 
Feb 2023</v>
      </c>
      <c r="J130" s="359" t="str">
        <f>"Month - "&amp;COLUMNS($B129:J129)&amp;", 
"&amp;TEXT(J121,"mmm yyyy")</f>
        <v>Month - 9, 
Mar 2023</v>
      </c>
      <c r="K130" s="359" t="str">
        <f>"Month - "&amp;COLUMNS($B129:K129)&amp;", 
"&amp;TEXT(K121,"mmm yyyy")</f>
        <v>Month - 10, 
Apr 2023</v>
      </c>
      <c r="L130" s="359" t="str">
        <f>"Month - "&amp;COLUMNS($B129:L129)&amp;", 
"&amp;TEXT(L121,"mmm yyyy")</f>
        <v>Month - 11, 
May 2023</v>
      </c>
      <c r="M130" s="359" t="str">
        <f>"Month - "&amp;COLUMNS($B129:M129)&amp;", 
"&amp;TEXT(M121,"mmm yyyy")</f>
        <v>Month - 12, 
Jun 2023</v>
      </c>
      <c r="N130" s="61" t="s">
        <v>11</v>
      </c>
    </row>
    <row r="131" spans="1:14" s="354" customFormat="1" ht="14" customHeight="1">
      <c r="A131" s="90" t="s">
        <v>110</v>
      </c>
      <c r="B131" s="356"/>
      <c r="C131" s="357"/>
      <c r="D131" s="357"/>
      <c r="E131" s="357"/>
      <c r="F131" s="357"/>
      <c r="G131" s="357"/>
      <c r="H131" s="357"/>
      <c r="I131" s="357"/>
      <c r="J131" s="358"/>
      <c r="K131" s="357"/>
      <c r="L131" s="357"/>
      <c r="M131" s="357"/>
      <c r="N131" s="96" t="str">
        <f>_xlfn.IFERROR(AVERAGE(B131:M131),"")</f>
        <v/>
      </c>
    </row>
    <row r="132" spans="1:14" s="354" customFormat="1" ht="12.75" thickBot="1">
      <c r="A132" s="263" t="s">
        <v>101</v>
      </c>
      <c r="B132" s="264">
        <f>B124*B$131</f>
        <v>0</v>
      </c>
      <c r="C132" s="265">
        <f aca="true" t="shared" si="44" ref="C132:M132">C124*C$131</f>
        <v>0</v>
      </c>
      <c r="D132" s="265">
        <f t="shared" si="44"/>
        <v>0</v>
      </c>
      <c r="E132" s="265">
        <f t="shared" si="44"/>
        <v>0</v>
      </c>
      <c r="F132" s="265">
        <f t="shared" si="44"/>
        <v>0</v>
      </c>
      <c r="G132" s="265">
        <f t="shared" si="44"/>
        <v>0</v>
      </c>
      <c r="H132" s="265">
        <f t="shared" si="44"/>
        <v>0</v>
      </c>
      <c r="I132" s="265">
        <f t="shared" si="44"/>
        <v>0</v>
      </c>
      <c r="J132" s="265">
        <f t="shared" si="44"/>
        <v>0</v>
      </c>
      <c r="K132" s="265">
        <f t="shared" si="44"/>
        <v>0</v>
      </c>
      <c r="L132" s="265">
        <f t="shared" si="44"/>
        <v>0</v>
      </c>
      <c r="M132" s="265">
        <f t="shared" si="44"/>
        <v>0</v>
      </c>
      <c r="N132" s="266">
        <f>AVERAGE(B132:M132)</f>
        <v>0</v>
      </c>
    </row>
    <row r="133" spans="1:14" s="354" customFormat="1" ht="13">
      <c r="A133" s="82" t="s">
        <v>109</v>
      </c>
      <c r="B133" s="234"/>
      <c r="C133" s="235"/>
      <c r="D133" s="236"/>
      <c r="E133" s="235"/>
      <c r="F133" s="236"/>
      <c r="G133" s="235"/>
      <c r="H133" s="236"/>
      <c r="I133" s="235"/>
      <c r="J133" s="236"/>
      <c r="K133" s="235"/>
      <c r="L133" s="236"/>
      <c r="M133" s="235"/>
      <c r="N133" s="130">
        <f aca="true" t="shared" si="45" ref="N133:N136">SUM(B133:M133)</f>
        <v>0</v>
      </c>
    </row>
    <row r="134" spans="1:14" s="354" customFormat="1" ht="13">
      <c r="A134" s="84" t="s">
        <v>102</v>
      </c>
      <c r="B134" s="234"/>
      <c r="C134" s="235"/>
      <c r="D134" s="236"/>
      <c r="E134" s="235"/>
      <c r="F134" s="236"/>
      <c r="G134" s="235"/>
      <c r="H134" s="236"/>
      <c r="I134" s="235"/>
      <c r="J134" s="236"/>
      <c r="K134" s="235"/>
      <c r="L134" s="236"/>
      <c r="M134" s="235"/>
      <c r="N134" s="130">
        <f t="shared" si="45"/>
        <v>0</v>
      </c>
    </row>
    <row r="135" spans="1:14" s="354" customFormat="1" ht="13">
      <c r="A135" s="222" t="s">
        <v>103</v>
      </c>
      <c r="B135" s="234"/>
      <c r="C135" s="235"/>
      <c r="D135" s="236"/>
      <c r="E135" s="235"/>
      <c r="F135" s="236"/>
      <c r="G135" s="235"/>
      <c r="H135" s="236"/>
      <c r="I135" s="235"/>
      <c r="J135" s="236"/>
      <c r="K135" s="235"/>
      <c r="L135" s="236"/>
      <c r="M135" s="235"/>
      <c r="N135" s="130">
        <f t="shared" si="45"/>
        <v>0</v>
      </c>
    </row>
    <row r="136" spans="1:14" s="354" customFormat="1" ht="12.75" thickBot="1">
      <c r="A136" s="85" t="s">
        <v>227</v>
      </c>
      <c r="B136" s="237"/>
      <c r="C136" s="238"/>
      <c r="D136" s="239"/>
      <c r="E136" s="238"/>
      <c r="F136" s="239"/>
      <c r="G136" s="238"/>
      <c r="H136" s="239"/>
      <c r="I136" s="238"/>
      <c r="J136" s="239"/>
      <c r="K136" s="238"/>
      <c r="L136" s="239"/>
      <c r="M136" s="238"/>
      <c r="N136" s="130">
        <f t="shared" si="45"/>
        <v>0</v>
      </c>
    </row>
    <row r="137" spans="1:14" s="354" customFormat="1" ht="12.75" thickTop="1">
      <c r="A137" s="81" t="s">
        <v>104</v>
      </c>
      <c r="B137" s="86">
        <f aca="true" t="shared" si="46" ref="B137:N137">SUM(B133:B136)</f>
        <v>0</v>
      </c>
      <c r="C137" s="87">
        <f t="shared" si="46"/>
        <v>0</v>
      </c>
      <c r="D137" s="88">
        <f t="shared" si="46"/>
        <v>0</v>
      </c>
      <c r="E137" s="87">
        <f t="shared" si="46"/>
        <v>0</v>
      </c>
      <c r="F137" s="88">
        <f t="shared" si="46"/>
        <v>0</v>
      </c>
      <c r="G137" s="87">
        <f t="shared" si="46"/>
        <v>0</v>
      </c>
      <c r="H137" s="88">
        <f t="shared" si="46"/>
        <v>0</v>
      </c>
      <c r="I137" s="87">
        <f t="shared" si="46"/>
        <v>0</v>
      </c>
      <c r="J137" s="88">
        <f t="shared" si="46"/>
        <v>0</v>
      </c>
      <c r="K137" s="87">
        <f t="shared" si="46"/>
        <v>0</v>
      </c>
      <c r="L137" s="88">
        <f t="shared" si="46"/>
        <v>0</v>
      </c>
      <c r="M137" s="87">
        <f t="shared" si="46"/>
        <v>0</v>
      </c>
      <c r="N137" s="89">
        <f t="shared" si="46"/>
        <v>0</v>
      </c>
    </row>
    <row r="138" spans="1:14" s="354" customFormat="1" ht="13">
      <c r="A138" s="90" t="s">
        <v>12</v>
      </c>
      <c r="B138" s="91" t="str">
        <f>IF(B132=0,"",B137/B132)</f>
        <v/>
      </c>
      <c r="C138" s="92" t="str">
        <f aca="true" t="shared" si="47" ref="C138:N138">IF(C132=0,"",C137/C132)</f>
        <v/>
      </c>
      <c r="D138" s="93" t="str">
        <f t="shared" si="47"/>
        <v/>
      </c>
      <c r="E138" s="92" t="str">
        <f t="shared" si="47"/>
        <v/>
      </c>
      <c r="F138" s="93" t="str">
        <f t="shared" si="47"/>
        <v/>
      </c>
      <c r="G138" s="92" t="str">
        <f t="shared" si="47"/>
        <v/>
      </c>
      <c r="H138" s="93" t="str">
        <f t="shared" si="47"/>
        <v/>
      </c>
      <c r="I138" s="92" t="str">
        <f t="shared" si="47"/>
        <v/>
      </c>
      <c r="J138" s="93" t="str">
        <f t="shared" si="47"/>
        <v/>
      </c>
      <c r="K138" s="92" t="str">
        <f t="shared" si="47"/>
        <v/>
      </c>
      <c r="L138" s="93" t="str">
        <f t="shared" si="47"/>
        <v/>
      </c>
      <c r="M138" s="92" t="str">
        <f t="shared" si="47"/>
        <v/>
      </c>
      <c r="N138" s="94" t="str">
        <f t="shared" si="47"/>
        <v/>
      </c>
    </row>
    <row r="139" spans="1:14" s="354" customFormat="1" ht="13">
      <c r="A139" s="62" t="s">
        <v>112</v>
      </c>
      <c r="B139" s="63" t="str">
        <f>IF(B$137=0,"",B133/B$137)</f>
        <v/>
      </c>
      <c r="C139" s="64" t="str">
        <f aca="true" t="shared" si="48" ref="C139:N139">IF(C$137=0,"",C133/C$137)</f>
        <v/>
      </c>
      <c r="D139" s="65" t="str">
        <f t="shared" si="48"/>
        <v/>
      </c>
      <c r="E139" s="64" t="str">
        <f t="shared" si="48"/>
        <v/>
      </c>
      <c r="F139" s="65" t="str">
        <f t="shared" si="48"/>
        <v/>
      </c>
      <c r="G139" s="64" t="str">
        <f t="shared" si="48"/>
        <v/>
      </c>
      <c r="H139" s="65" t="str">
        <f t="shared" si="48"/>
        <v/>
      </c>
      <c r="I139" s="64" t="str">
        <f t="shared" si="48"/>
        <v/>
      </c>
      <c r="J139" s="65" t="str">
        <f t="shared" si="48"/>
        <v/>
      </c>
      <c r="K139" s="64" t="str">
        <f t="shared" si="48"/>
        <v/>
      </c>
      <c r="L139" s="65" t="str">
        <f t="shared" si="48"/>
        <v/>
      </c>
      <c r="M139" s="64" t="str">
        <f t="shared" si="48"/>
        <v/>
      </c>
      <c r="N139" s="66" t="str">
        <f t="shared" si="48"/>
        <v/>
      </c>
    </row>
    <row r="140" spans="1:14" s="354" customFormat="1" ht="13">
      <c r="A140" s="84" t="s">
        <v>105</v>
      </c>
      <c r="B140" s="63" t="str">
        <f aca="true" t="shared" si="49" ref="B140:N142">IF(B$137=0,"",B134/B$137)</f>
        <v/>
      </c>
      <c r="C140" s="64" t="str">
        <f t="shared" si="49"/>
        <v/>
      </c>
      <c r="D140" s="65" t="str">
        <f t="shared" si="49"/>
        <v/>
      </c>
      <c r="E140" s="64" t="str">
        <f t="shared" si="49"/>
        <v/>
      </c>
      <c r="F140" s="65" t="str">
        <f t="shared" si="49"/>
        <v/>
      </c>
      <c r="G140" s="64" t="str">
        <f t="shared" si="49"/>
        <v/>
      </c>
      <c r="H140" s="65" t="str">
        <f t="shared" si="49"/>
        <v/>
      </c>
      <c r="I140" s="64" t="str">
        <f t="shared" si="49"/>
        <v/>
      </c>
      <c r="J140" s="65" t="str">
        <f t="shared" si="49"/>
        <v/>
      </c>
      <c r="K140" s="64" t="str">
        <f t="shared" si="49"/>
        <v/>
      </c>
      <c r="L140" s="65" t="str">
        <f t="shared" si="49"/>
        <v/>
      </c>
      <c r="M140" s="64" t="str">
        <f t="shared" si="49"/>
        <v/>
      </c>
      <c r="N140" s="66" t="str">
        <f t="shared" si="49"/>
        <v/>
      </c>
    </row>
    <row r="141" spans="1:14" s="354" customFormat="1" ht="13">
      <c r="A141" s="222" t="s">
        <v>106</v>
      </c>
      <c r="B141" s="223" t="str">
        <f t="shared" si="49"/>
        <v/>
      </c>
      <c r="C141" s="224" t="str">
        <f t="shared" si="49"/>
        <v/>
      </c>
      <c r="D141" s="225" t="str">
        <f t="shared" si="49"/>
        <v/>
      </c>
      <c r="E141" s="224" t="str">
        <f t="shared" si="49"/>
        <v/>
      </c>
      <c r="F141" s="225" t="str">
        <f t="shared" si="49"/>
        <v/>
      </c>
      <c r="G141" s="224" t="str">
        <f t="shared" si="49"/>
        <v/>
      </c>
      <c r="H141" s="225" t="str">
        <f t="shared" si="49"/>
        <v/>
      </c>
      <c r="I141" s="224" t="str">
        <f t="shared" si="49"/>
        <v/>
      </c>
      <c r="J141" s="225" t="str">
        <f t="shared" si="49"/>
        <v/>
      </c>
      <c r="K141" s="224" t="str">
        <f t="shared" si="49"/>
        <v/>
      </c>
      <c r="L141" s="225" t="str">
        <f t="shared" si="49"/>
        <v/>
      </c>
      <c r="M141" s="224" t="str">
        <f t="shared" si="49"/>
        <v/>
      </c>
      <c r="N141" s="226" t="str">
        <f t="shared" si="49"/>
        <v/>
      </c>
    </row>
    <row r="142" spans="1:14" s="354" customFormat="1" ht="12.75" thickBot="1">
      <c r="A142" s="85" t="s">
        <v>243</v>
      </c>
      <c r="B142" s="267" t="str">
        <f t="shared" si="49"/>
        <v/>
      </c>
      <c r="C142" s="268" t="str">
        <f t="shared" si="49"/>
        <v/>
      </c>
      <c r="D142" s="269" t="str">
        <f t="shared" si="49"/>
        <v/>
      </c>
      <c r="E142" s="268" t="str">
        <f t="shared" si="49"/>
        <v/>
      </c>
      <c r="F142" s="269" t="str">
        <f t="shared" si="49"/>
        <v/>
      </c>
      <c r="G142" s="268" t="str">
        <f t="shared" si="49"/>
        <v/>
      </c>
      <c r="H142" s="269" t="str">
        <f t="shared" si="49"/>
        <v/>
      </c>
      <c r="I142" s="268" t="str">
        <f t="shared" si="49"/>
        <v/>
      </c>
      <c r="J142" s="269" t="str">
        <f t="shared" si="49"/>
        <v/>
      </c>
      <c r="K142" s="268" t="str">
        <f t="shared" si="49"/>
        <v/>
      </c>
      <c r="L142" s="269" t="str">
        <f t="shared" si="49"/>
        <v/>
      </c>
      <c r="M142" s="268" t="str">
        <f t="shared" si="49"/>
        <v/>
      </c>
      <c r="N142" s="270" t="str">
        <f t="shared" si="49"/>
        <v/>
      </c>
    </row>
    <row r="143" spans="1:14" s="354" customFormat="1" ht="14" thickBot="1" thickTop="1">
      <c r="A143" s="230" t="s">
        <v>228</v>
      </c>
      <c r="B143" s="231">
        <f>SUMPRODUCT(B133:B136,B117:B120)</f>
        <v>0</v>
      </c>
      <c r="C143" s="232">
        <f>SUMPRODUCT(C133:C136,B117:B120)</f>
        <v>0</v>
      </c>
      <c r="D143" s="232">
        <f>SUMPRODUCT(D133:D136,B117:B120)</f>
        <v>0</v>
      </c>
      <c r="E143" s="232">
        <f>SUMPRODUCT(E133:E136,B117:B120)</f>
        <v>0</v>
      </c>
      <c r="F143" s="232">
        <f>SUMPRODUCT(F133:F136,B117:B120)</f>
        <v>0</v>
      </c>
      <c r="G143" s="232">
        <f>SUMPRODUCT(G133:G136,B117:B120)</f>
        <v>0</v>
      </c>
      <c r="H143" s="232">
        <f>SUMPRODUCT(H133:H136,B117:B120)</f>
        <v>0</v>
      </c>
      <c r="I143" s="232">
        <f>SUMPRODUCT(I133:I136,B117:B120)</f>
        <v>0</v>
      </c>
      <c r="J143" s="232">
        <f>SUMPRODUCT(J133:J136,B117:B120)</f>
        <v>0</v>
      </c>
      <c r="K143" s="232">
        <f>SUMPRODUCT(K133:K136,B117:B120)</f>
        <v>0</v>
      </c>
      <c r="L143" s="232">
        <f>SUMPRODUCT(L133:L136,B117:B120)</f>
        <v>0</v>
      </c>
      <c r="M143" s="232">
        <f>SUMPRODUCT(M133:M136,B117:B120)</f>
        <v>0</v>
      </c>
      <c r="N143" s="233">
        <f>SUM(B143:M143)</f>
        <v>0</v>
      </c>
    </row>
    <row r="144" ht="40" customHeight="1" thickBot="1"/>
    <row r="145" spans="1:14" s="354" customFormat="1" ht="15.5">
      <c r="A145" s="254" t="s">
        <v>241</v>
      </c>
      <c r="B145" s="255"/>
      <c r="C145" s="255"/>
      <c r="D145" s="255"/>
      <c r="E145" s="255"/>
      <c r="F145" s="255"/>
      <c r="G145" s="255"/>
      <c r="H145" s="255"/>
      <c r="I145" s="255"/>
      <c r="J145" s="255"/>
      <c r="K145" s="255"/>
      <c r="L145" s="255"/>
      <c r="M145" s="255"/>
      <c r="N145" s="256"/>
    </row>
    <row r="146" spans="1:14" s="354" customFormat="1" ht="12.75" thickBot="1">
      <c r="A146" s="319" t="s">
        <v>332</v>
      </c>
      <c r="B146" s="59"/>
      <c r="C146" s="59"/>
      <c r="D146" s="59"/>
      <c r="E146" s="59"/>
      <c r="F146" s="59"/>
      <c r="G146" s="59"/>
      <c r="H146" s="59"/>
      <c r="I146" s="59"/>
      <c r="J146" s="59"/>
      <c r="K146" s="59"/>
      <c r="L146" s="59"/>
      <c r="M146" s="59"/>
      <c r="N146" s="257"/>
    </row>
    <row r="147" spans="1:14" s="354" customFormat="1" ht="16" thickBot="1">
      <c r="A147" s="60" t="s">
        <v>5</v>
      </c>
      <c r="B147" s="124">
        <f>'J-Cost_West'!I186/SUM($B$157:$M$157)</f>
        <v>0</v>
      </c>
      <c r="C147" s="59"/>
      <c r="D147" s="59" t="s">
        <v>1</v>
      </c>
      <c r="E147" s="59"/>
      <c r="F147" s="59"/>
      <c r="G147" s="59"/>
      <c r="H147" s="59"/>
      <c r="I147" s="59"/>
      <c r="J147" s="59"/>
      <c r="K147" s="59"/>
      <c r="L147" s="59"/>
      <c r="M147" s="59"/>
      <c r="N147" s="257"/>
    </row>
    <row r="148" spans="1:14" s="354" customFormat="1" ht="15.5">
      <c r="A148" s="60"/>
      <c r="B148" s="58"/>
      <c r="C148" s="59"/>
      <c r="D148" s="59"/>
      <c r="E148" s="59"/>
      <c r="F148" s="59"/>
      <c r="G148" s="59"/>
      <c r="H148" s="59"/>
      <c r="I148" s="59"/>
      <c r="J148" s="59"/>
      <c r="K148" s="59"/>
      <c r="L148" s="59"/>
      <c r="M148" s="59"/>
      <c r="N148" s="257"/>
    </row>
    <row r="149" spans="1:14" s="354" customFormat="1" ht="16" thickBot="1">
      <c r="A149" s="57" t="s">
        <v>116</v>
      </c>
      <c r="B149" s="58"/>
      <c r="C149" s="59"/>
      <c r="D149" s="59"/>
      <c r="E149" s="59"/>
      <c r="F149" s="59"/>
      <c r="G149" s="59"/>
      <c r="H149" s="59"/>
      <c r="I149" s="59"/>
      <c r="J149" s="59"/>
      <c r="K149" s="59"/>
      <c r="L149" s="59"/>
      <c r="M149" s="59"/>
      <c r="N149" s="257"/>
    </row>
    <row r="150" spans="1:14" s="354" customFormat="1" ht="12.75" thickBot="1">
      <c r="A150" s="60" t="s">
        <v>99</v>
      </c>
      <c r="B150" s="240"/>
      <c r="C150" s="59"/>
      <c r="D150" s="59"/>
      <c r="E150" s="59"/>
      <c r="F150" s="59"/>
      <c r="G150" s="59"/>
      <c r="H150" s="59"/>
      <c r="I150" s="59"/>
      <c r="J150" s="59"/>
      <c r="K150" s="59"/>
      <c r="L150" s="59"/>
      <c r="M150" s="59"/>
      <c r="N150" s="257"/>
    </row>
    <row r="151" spans="1:14" s="354" customFormat="1" ht="12.75" thickBot="1">
      <c r="A151" s="60" t="s">
        <v>115</v>
      </c>
      <c r="B151" s="240"/>
      <c r="C151" s="59"/>
      <c r="D151" s="59"/>
      <c r="E151" s="59"/>
      <c r="F151" s="59"/>
      <c r="G151" s="59"/>
      <c r="H151" s="59"/>
      <c r="I151" s="59"/>
      <c r="J151" s="59"/>
      <c r="K151" s="59"/>
      <c r="L151" s="59"/>
      <c r="M151" s="59"/>
      <c r="N151" s="257"/>
    </row>
    <row r="152" spans="1:14" s="354" customFormat="1" ht="12.75" thickBot="1">
      <c r="A152" s="60" t="s">
        <v>6</v>
      </c>
      <c r="B152" s="241"/>
      <c r="C152" s="59"/>
      <c r="D152" s="59"/>
      <c r="E152" s="59"/>
      <c r="F152" s="59"/>
      <c r="G152" s="59"/>
      <c r="H152" s="59"/>
      <c r="I152" s="59"/>
      <c r="J152" s="59"/>
      <c r="K152" s="59"/>
      <c r="L152" s="59"/>
      <c r="M152" s="59"/>
      <c r="N152" s="257"/>
    </row>
    <row r="153" spans="1:14" s="354" customFormat="1" ht="12.75" thickBot="1">
      <c r="A153" s="60" t="s">
        <v>226</v>
      </c>
      <c r="B153" s="241"/>
      <c r="C153" s="59"/>
      <c r="D153" s="59"/>
      <c r="E153" s="59"/>
      <c r="F153" s="59"/>
      <c r="G153" s="59"/>
      <c r="H153" s="59"/>
      <c r="I153" s="59"/>
      <c r="J153" s="59"/>
      <c r="K153" s="59"/>
      <c r="L153" s="59"/>
      <c r="M153" s="59"/>
      <c r="N153" s="257"/>
    </row>
    <row r="154" spans="1:14" s="354" customFormat="1" ht="13" thickBot="1">
      <c r="A154" s="258"/>
      <c r="B154" s="360">
        <v>45108</v>
      </c>
      <c r="C154" s="361">
        <f>EOMONTH(B154,0)+1</f>
        <v>45139</v>
      </c>
      <c r="D154" s="361">
        <f aca="true" t="shared" si="50" ref="D154:M154">EOMONTH(C154,0)+1</f>
        <v>45170</v>
      </c>
      <c r="E154" s="361">
        <f t="shared" si="50"/>
        <v>45200</v>
      </c>
      <c r="F154" s="361">
        <f t="shared" si="50"/>
        <v>45231</v>
      </c>
      <c r="G154" s="361">
        <f t="shared" si="50"/>
        <v>45261</v>
      </c>
      <c r="H154" s="361">
        <f t="shared" si="50"/>
        <v>45292</v>
      </c>
      <c r="I154" s="361">
        <f t="shared" si="50"/>
        <v>45323</v>
      </c>
      <c r="J154" s="361">
        <f t="shared" si="50"/>
        <v>45352</v>
      </c>
      <c r="K154" s="361">
        <f t="shared" si="50"/>
        <v>45383</v>
      </c>
      <c r="L154" s="361">
        <f t="shared" si="50"/>
        <v>45413</v>
      </c>
      <c r="M154" s="361">
        <f t="shared" si="50"/>
        <v>45444</v>
      </c>
      <c r="N154" s="257"/>
    </row>
    <row r="155" spans="1:14" s="354" customFormat="1" ht="26">
      <c r="A155" s="99" t="s">
        <v>1</v>
      </c>
      <c r="B155" s="359" t="str">
        <f>"Month - "&amp;COLUMNS($B154:B154)&amp;", 
"&amp;TEXT(B154,"mmm yyyy")</f>
        <v>Month - 1, 
Jul 2023</v>
      </c>
      <c r="C155" s="359" t="str">
        <f>"Month - "&amp;COLUMNS($B154:C154)&amp;", 
"&amp;TEXT(C154,"mmm yyyy")</f>
        <v>Month - 2, 
Aug 2023</v>
      </c>
      <c r="D155" s="359" t="str">
        <f>"Month - "&amp;COLUMNS($B154:D154)&amp;", 
"&amp;TEXT(D154,"mmm yyyy")</f>
        <v>Month - 3, 
Sep 2023</v>
      </c>
      <c r="E155" s="359" t="str">
        <f>"Month - "&amp;COLUMNS($B154:E154)&amp;", 
"&amp;TEXT(E154,"mmm yyyy")</f>
        <v>Month - 4, 
Oct 2023</v>
      </c>
      <c r="F155" s="359" t="str">
        <f>"Month - "&amp;COLUMNS($B154:F154)&amp;", 
"&amp;TEXT(F154,"mmm yyyy")</f>
        <v>Month - 5, 
Nov 2023</v>
      </c>
      <c r="G155" s="359" t="str">
        <f>"Month - "&amp;COLUMNS($B154:G154)&amp;", 
"&amp;TEXT(G154,"mmm yyyy")</f>
        <v>Month - 6, 
Dec 2023</v>
      </c>
      <c r="H155" s="359" t="str">
        <f>"Month - "&amp;COLUMNS($B154:H154)&amp;", 
"&amp;TEXT(H154,"mmm yyyy")</f>
        <v>Month - 7, 
Jan 2024</v>
      </c>
      <c r="I155" s="359" t="str">
        <f>"Month - "&amp;COLUMNS($B154:I154)&amp;", 
"&amp;TEXT(I154,"mmm yyyy")</f>
        <v>Month - 8, 
Feb 2024</v>
      </c>
      <c r="J155" s="359" t="str">
        <f>"Month - "&amp;COLUMNS($B154:J154)&amp;", 
"&amp;TEXT(J154,"mmm yyyy")</f>
        <v>Month - 9, 
Mar 2024</v>
      </c>
      <c r="K155" s="359" t="str">
        <f>"Month - "&amp;COLUMNS($B154:K154)&amp;", 
"&amp;TEXT(K154,"mmm yyyy")</f>
        <v>Month - 10, 
Apr 2024</v>
      </c>
      <c r="L155" s="359" t="str">
        <f>"Month - "&amp;COLUMNS($B154:L154)&amp;", 
"&amp;TEXT(L154,"mmm yyyy")</f>
        <v>Month - 11, 
May 2024</v>
      </c>
      <c r="M155" s="359" t="str">
        <f>"Month - "&amp;COLUMNS($B154:M154)&amp;", 
"&amp;TEXT(M154,"mmm yyyy")</f>
        <v>Month - 12, 
Jun 2024</v>
      </c>
      <c r="N155" s="61" t="s">
        <v>8</v>
      </c>
    </row>
    <row r="156" spans="1:14" s="354" customFormat="1" ht="13">
      <c r="A156" s="62" t="s">
        <v>108</v>
      </c>
      <c r="B156" s="100">
        <f aca="true" t="shared" si="51" ref="B156:M156">B123</f>
        <v>0.0014467654179763922</v>
      </c>
      <c r="C156" s="64">
        <f t="shared" si="51"/>
        <v>0.0014467654179763922</v>
      </c>
      <c r="D156" s="64">
        <f t="shared" si="51"/>
        <v>0.0014467654179763922</v>
      </c>
      <c r="E156" s="64">
        <f t="shared" si="51"/>
        <v>0.0014467654179763922</v>
      </c>
      <c r="F156" s="64">
        <f t="shared" si="51"/>
        <v>0.0014467654179763922</v>
      </c>
      <c r="G156" s="64">
        <f t="shared" si="51"/>
        <v>0.0014467654179763922</v>
      </c>
      <c r="H156" s="64">
        <f t="shared" si="51"/>
        <v>0.0014467654179763922</v>
      </c>
      <c r="I156" s="64">
        <f t="shared" si="51"/>
        <v>0.0014467654179763922</v>
      </c>
      <c r="J156" s="64">
        <f t="shared" si="51"/>
        <v>0.0014467654179763922</v>
      </c>
      <c r="K156" s="64">
        <f t="shared" si="51"/>
        <v>0.0014467654179763922</v>
      </c>
      <c r="L156" s="64">
        <f t="shared" si="51"/>
        <v>0.0014467654179763922</v>
      </c>
      <c r="M156" s="64">
        <f t="shared" si="51"/>
        <v>0.0014467654179763922</v>
      </c>
      <c r="N156" s="101">
        <f>AVERAGE(B156:M156)</f>
        <v>0.0014467654179763922</v>
      </c>
    </row>
    <row r="157" spans="1:14" s="354" customFormat="1" ht="13">
      <c r="A157" s="83" t="s">
        <v>100</v>
      </c>
      <c r="B157" s="67">
        <f>M124*(1+B156)</f>
        <v>743644.6118634219</v>
      </c>
      <c r="C157" s="68">
        <f>B157*(1+C156)</f>
        <v>744720.4911711303</v>
      </c>
      <c r="D157" s="68">
        <f aca="true" t="shared" si="52" ref="D157:M157">C157*(1+D156)</f>
        <v>745797.9270238151</v>
      </c>
      <c r="E157" s="68">
        <f t="shared" si="52"/>
        <v>746876.9216734316</v>
      </c>
      <c r="F157" s="68">
        <f t="shared" si="52"/>
        <v>747957.4773751934</v>
      </c>
      <c r="G157" s="68">
        <f t="shared" si="52"/>
        <v>749039.5963875767</v>
      </c>
      <c r="H157" s="68">
        <f t="shared" si="52"/>
        <v>750123.2809723252</v>
      </c>
      <c r="I157" s="68">
        <f t="shared" si="52"/>
        <v>751208.533394455</v>
      </c>
      <c r="J157" s="68">
        <f t="shared" si="52"/>
        <v>752295.3559222588</v>
      </c>
      <c r="K157" s="68">
        <f t="shared" si="52"/>
        <v>753383.7508273114</v>
      </c>
      <c r="L157" s="68">
        <f t="shared" si="52"/>
        <v>754473.7203844737</v>
      </c>
      <c r="M157" s="68">
        <f t="shared" si="52"/>
        <v>755565.266871898</v>
      </c>
      <c r="N157" s="70">
        <f>AVERAGE(B157:M157)</f>
        <v>749590.5778222742</v>
      </c>
    </row>
    <row r="158" spans="1:14" s="354" customFormat="1" ht="12.75" thickBot="1">
      <c r="A158" s="102" t="s">
        <v>9</v>
      </c>
      <c r="B158" s="104">
        <f>$B$147</f>
        <v>0</v>
      </c>
      <c r="C158" s="72">
        <f aca="true" t="shared" si="53" ref="C158:M158">$B$147</f>
        <v>0</v>
      </c>
      <c r="D158" s="72">
        <f t="shared" si="53"/>
        <v>0</v>
      </c>
      <c r="E158" s="72">
        <f t="shared" si="53"/>
        <v>0</v>
      </c>
      <c r="F158" s="72">
        <f t="shared" si="53"/>
        <v>0</v>
      </c>
      <c r="G158" s="72">
        <f t="shared" si="53"/>
        <v>0</v>
      </c>
      <c r="H158" s="72">
        <f t="shared" si="53"/>
        <v>0</v>
      </c>
      <c r="I158" s="72">
        <f t="shared" si="53"/>
        <v>0</v>
      </c>
      <c r="J158" s="72">
        <f t="shared" si="53"/>
        <v>0</v>
      </c>
      <c r="K158" s="72">
        <f t="shared" si="53"/>
        <v>0</v>
      </c>
      <c r="L158" s="72">
        <f t="shared" si="53"/>
        <v>0</v>
      </c>
      <c r="M158" s="73">
        <f t="shared" si="53"/>
        <v>0</v>
      </c>
      <c r="N158" s="74">
        <f>$B$81</f>
        <v>0</v>
      </c>
    </row>
    <row r="159" spans="1:14" s="354" customFormat="1" ht="14" thickBot="1" thickTop="1">
      <c r="A159" s="103" t="s">
        <v>10</v>
      </c>
      <c r="B159" s="75">
        <f aca="true" t="shared" si="54" ref="B159:M159">B157*B158</f>
        <v>0</v>
      </c>
      <c r="C159" s="76">
        <f t="shared" si="54"/>
        <v>0</v>
      </c>
      <c r="D159" s="77">
        <f t="shared" si="54"/>
        <v>0</v>
      </c>
      <c r="E159" s="76">
        <f t="shared" si="54"/>
        <v>0</v>
      </c>
      <c r="F159" s="77">
        <f t="shared" si="54"/>
        <v>0</v>
      </c>
      <c r="G159" s="76">
        <f t="shared" si="54"/>
        <v>0</v>
      </c>
      <c r="H159" s="77">
        <f t="shared" si="54"/>
        <v>0</v>
      </c>
      <c r="I159" s="76">
        <f t="shared" si="54"/>
        <v>0</v>
      </c>
      <c r="J159" s="77">
        <f t="shared" si="54"/>
        <v>0</v>
      </c>
      <c r="K159" s="76">
        <f t="shared" si="54"/>
        <v>0</v>
      </c>
      <c r="L159" s="77">
        <f t="shared" si="54"/>
        <v>0</v>
      </c>
      <c r="M159" s="76">
        <f t="shared" si="54"/>
        <v>0</v>
      </c>
      <c r="N159" s="253">
        <f>SUM(B159:M159)</f>
        <v>0</v>
      </c>
    </row>
    <row r="160" spans="1:14" ht="15.5">
      <c r="A160" s="259"/>
      <c r="B160" s="97"/>
      <c r="C160" s="97"/>
      <c r="D160" s="97"/>
      <c r="E160" s="97"/>
      <c r="F160" s="97"/>
      <c r="G160" s="125"/>
      <c r="H160" s="97"/>
      <c r="I160" s="125"/>
      <c r="J160" s="126"/>
      <c r="K160" s="127"/>
      <c r="L160" s="128"/>
      <c r="M160" s="58"/>
      <c r="N160" s="260"/>
    </row>
    <row r="161" spans="1:14" s="354" customFormat="1" ht="13">
      <c r="A161" s="78" t="s">
        <v>117</v>
      </c>
      <c r="B161" s="79"/>
      <c r="C161" s="79"/>
      <c r="D161" s="79"/>
      <c r="E161" s="79"/>
      <c r="F161" s="79"/>
      <c r="G161" s="79"/>
      <c r="H161" s="79"/>
      <c r="I161" s="79"/>
      <c r="J161" s="79"/>
      <c r="K161" s="79"/>
      <c r="L161" s="79"/>
      <c r="M161" s="79"/>
      <c r="N161" s="260"/>
    </row>
    <row r="162" spans="1:14" s="354" customFormat="1" ht="12.75" thickBot="1">
      <c r="A162" s="80"/>
      <c r="B162" s="77"/>
      <c r="C162" s="77"/>
      <c r="D162" s="77"/>
      <c r="E162" s="77"/>
      <c r="F162" s="77"/>
      <c r="G162" s="77"/>
      <c r="H162" s="77"/>
      <c r="I162" s="77"/>
      <c r="J162" s="77"/>
      <c r="K162" s="77"/>
      <c r="L162" s="77"/>
      <c r="M162" s="77"/>
      <c r="N162" s="261"/>
    </row>
    <row r="163" spans="1:14" s="354" customFormat="1" ht="25.9" customHeight="1">
      <c r="A163" s="99" t="s">
        <v>1</v>
      </c>
      <c r="B163" s="359" t="str">
        <f>"Month - "&amp;COLUMNS($B162:B162)&amp;", 
"&amp;TEXT(B154,"mmm yyyy")</f>
        <v>Month - 1, 
Jul 2023</v>
      </c>
      <c r="C163" s="359" t="str">
        <f>"Month - "&amp;COLUMNS($B162:C162)&amp;", 
"&amp;TEXT(C154,"mmm yyyy")</f>
        <v>Month - 2, 
Aug 2023</v>
      </c>
      <c r="D163" s="359" t="str">
        <f>"Month - "&amp;COLUMNS($B162:D162)&amp;", 
"&amp;TEXT(D154,"mmm yyyy")</f>
        <v>Month - 3, 
Sep 2023</v>
      </c>
      <c r="E163" s="359" t="str">
        <f>"Month - "&amp;COLUMNS($B162:E162)&amp;", 
"&amp;TEXT(E154,"mmm yyyy")</f>
        <v>Month - 4, 
Oct 2023</v>
      </c>
      <c r="F163" s="359" t="str">
        <f>"Month - "&amp;COLUMNS($B162:F162)&amp;", 
"&amp;TEXT(F154,"mmm yyyy")</f>
        <v>Month - 5, 
Nov 2023</v>
      </c>
      <c r="G163" s="359" t="str">
        <f>"Month - "&amp;COLUMNS($B162:G162)&amp;", 
"&amp;TEXT(G154,"mmm yyyy")</f>
        <v>Month - 6, 
Dec 2023</v>
      </c>
      <c r="H163" s="359" t="str">
        <f>"Month - "&amp;COLUMNS($B162:H162)&amp;", 
"&amp;TEXT(H154,"mmm yyyy")</f>
        <v>Month - 7, 
Jan 2024</v>
      </c>
      <c r="I163" s="359" t="str">
        <f>"Month - "&amp;COLUMNS($B162:I162)&amp;", 
"&amp;TEXT(I154,"mmm yyyy")</f>
        <v>Month - 8, 
Feb 2024</v>
      </c>
      <c r="J163" s="359" t="str">
        <f>"Month - "&amp;COLUMNS($B162:J162)&amp;", 
"&amp;TEXT(J154,"mmm yyyy")</f>
        <v>Month - 9, 
Mar 2024</v>
      </c>
      <c r="K163" s="359" t="str">
        <f>"Month - "&amp;COLUMNS($B162:K162)&amp;", 
"&amp;TEXT(K154,"mmm yyyy")</f>
        <v>Month - 10, 
Apr 2024</v>
      </c>
      <c r="L163" s="359" t="str">
        <f>"Month - "&amp;COLUMNS($B162:L162)&amp;", 
"&amp;TEXT(L154,"mmm yyyy")</f>
        <v>Month - 11, 
May 2024</v>
      </c>
      <c r="M163" s="359" t="str">
        <f>"Month - "&amp;COLUMNS($B162:M162)&amp;", 
"&amp;TEXT(M154,"mmm yyyy")</f>
        <v>Month - 12, 
Jun 2024</v>
      </c>
      <c r="N163" s="61" t="s">
        <v>11</v>
      </c>
    </row>
    <row r="164" spans="1:14" s="354" customFormat="1" ht="14" customHeight="1">
      <c r="A164" s="90" t="s">
        <v>110</v>
      </c>
      <c r="B164" s="356"/>
      <c r="C164" s="357"/>
      <c r="D164" s="357"/>
      <c r="E164" s="357"/>
      <c r="F164" s="357"/>
      <c r="G164" s="357"/>
      <c r="H164" s="357"/>
      <c r="I164" s="357"/>
      <c r="J164" s="358"/>
      <c r="K164" s="357"/>
      <c r="L164" s="357"/>
      <c r="M164" s="357"/>
      <c r="N164" s="96" t="str">
        <f>_xlfn.IFERROR(AVERAGE(B164:M164),"")</f>
        <v/>
      </c>
    </row>
    <row r="165" spans="1:14" s="354" customFormat="1" ht="12.75" thickBot="1">
      <c r="A165" s="263" t="s">
        <v>101</v>
      </c>
      <c r="B165" s="264">
        <f>B157*B$164</f>
        <v>0</v>
      </c>
      <c r="C165" s="265">
        <f aca="true" t="shared" si="55" ref="C165:M165">C157*C$164</f>
        <v>0</v>
      </c>
      <c r="D165" s="265">
        <f t="shared" si="55"/>
        <v>0</v>
      </c>
      <c r="E165" s="265">
        <f t="shared" si="55"/>
        <v>0</v>
      </c>
      <c r="F165" s="265">
        <f t="shared" si="55"/>
        <v>0</v>
      </c>
      <c r="G165" s="265">
        <f t="shared" si="55"/>
        <v>0</v>
      </c>
      <c r="H165" s="265">
        <f t="shared" si="55"/>
        <v>0</v>
      </c>
      <c r="I165" s="265">
        <f t="shared" si="55"/>
        <v>0</v>
      </c>
      <c r="J165" s="265">
        <f t="shared" si="55"/>
        <v>0</v>
      </c>
      <c r="K165" s="265">
        <f t="shared" si="55"/>
        <v>0</v>
      </c>
      <c r="L165" s="265">
        <f t="shared" si="55"/>
        <v>0</v>
      </c>
      <c r="M165" s="265">
        <f t="shared" si="55"/>
        <v>0</v>
      </c>
      <c r="N165" s="266">
        <f>AVERAGE(B165:M165)</f>
        <v>0</v>
      </c>
    </row>
    <row r="166" spans="1:14" s="354" customFormat="1" ht="13">
      <c r="A166" s="82" t="s">
        <v>109</v>
      </c>
      <c r="B166" s="355"/>
      <c r="C166" s="355"/>
      <c r="D166" s="355"/>
      <c r="E166" s="355"/>
      <c r="F166" s="355"/>
      <c r="G166" s="355"/>
      <c r="H166" s="355"/>
      <c r="I166" s="355"/>
      <c r="J166" s="355"/>
      <c r="K166" s="355"/>
      <c r="L166" s="355"/>
      <c r="M166" s="355"/>
      <c r="N166" s="130">
        <f aca="true" t="shared" si="56" ref="N166:N169">SUM(B166:M166)</f>
        <v>0</v>
      </c>
    </row>
    <row r="167" spans="1:14" s="354" customFormat="1" ht="13">
      <c r="A167" s="84" t="s">
        <v>102</v>
      </c>
      <c r="B167" s="234"/>
      <c r="C167" s="235"/>
      <c r="D167" s="236"/>
      <c r="E167" s="235"/>
      <c r="F167" s="236"/>
      <c r="G167" s="235"/>
      <c r="H167" s="236"/>
      <c r="I167" s="235"/>
      <c r="J167" s="236"/>
      <c r="K167" s="235"/>
      <c r="L167" s="236"/>
      <c r="M167" s="235"/>
      <c r="N167" s="130">
        <f t="shared" si="56"/>
        <v>0</v>
      </c>
    </row>
    <row r="168" spans="1:14" s="354" customFormat="1" ht="13">
      <c r="A168" s="222" t="s">
        <v>103</v>
      </c>
      <c r="B168" s="234"/>
      <c r="C168" s="235"/>
      <c r="D168" s="236"/>
      <c r="E168" s="235"/>
      <c r="F168" s="236"/>
      <c r="G168" s="235"/>
      <c r="H168" s="236"/>
      <c r="I168" s="235"/>
      <c r="J168" s="236"/>
      <c r="K168" s="235"/>
      <c r="L168" s="236"/>
      <c r="M168" s="235"/>
      <c r="N168" s="130">
        <f t="shared" si="56"/>
        <v>0</v>
      </c>
    </row>
    <row r="169" spans="1:14" s="354" customFormat="1" ht="12.75" thickBot="1">
      <c r="A169" s="85" t="s">
        <v>227</v>
      </c>
      <c r="B169" s="237"/>
      <c r="C169" s="238"/>
      <c r="D169" s="239"/>
      <c r="E169" s="238"/>
      <c r="F169" s="239"/>
      <c r="G169" s="238"/>
      <c r="H169" s="239"/>
      <c r="I169" s="238"/>
      <c r="J169" s="239"/>
      <c r="K169" s="238"/>
      <c r="L169" s="239"/>
      <c r="M169" s="238"/>
      <c r="N169" s="130">
        <f t="shared" si="56"/>
        <v>0</v>
      </c>
    </row>
    <row r="170" spans="1:14" s="354" customFormat="1" ht="12.75" thickTop="1">
      <c r="A170" s="81" t="s">
        <v>104</v>
      </c>
      <c r="B170" s="86">
        <f aca="true" t="shared" si="57" ref="B170:N170">SUM(B166:B169)</f>
        <v>0</v>
      </c>
      <c r="C170" s="87">
        <f t="shared" si="57"/>
        <v>0</v>
      </c>
      <c r="D170" s="88">
        <f t="shared" si="57"/>
        <v>0</v>
      </c>
      <c r="E170" s="87">
        <f t="shared" si="57"/>
        <v>0</v>
      </c>
      <c r="F170" s="88">
        <f t="shared" si="57"/>
        <v>0</v>
      </c>
      <c r="G170" s="87">
        <f t="shared" si="57"/>
        <v>0</v>
      </c>
      <c r="H170" s="88">
        <f t="shared" si="57"/>
        <v>0</v>
      </c>
      <c r="I170" s="87">
        <f t="shared" si="57"/>
        <v>0</v>
      </c>
      <c r="J170" s="88">
        <f t="shared" si="57"/>
        <v>0</v>
      </c>
      <c r="K170" s="87">
        <f t="shared" si="57"/>
        <v>0</v>
      </c>
      <c r="L170" s="88">
        <f t="shared" si="57"/>
        <v>0</v>
      </c>
      <c r="M170" s="87">
        <f t="shared" si="57"/>
        <v>0</v>
      </c>
      <c r="N170" s="89">
        <f t="shared" si="57"/>
        <v>0</v>
      </c>
    </row>
    <row r="171" spans="1:14" s="354" customFormat="1" ht="13">
      <c r="A171" s="179" t="s">
        <v>12</v>
      </c>
      <c r="B171" s="91" t="str">
        <f>IF(B165=0,"",B170/B165)</f>
        <v/>
      </c>
      <c r="C171" s="92" t="str">
        <f aca="true" t="shared" si="58" ref="C171:N171">IF(C165=0,"",C170/C165)</f>
        <v/>
      </c>
      <c r="D171" s="93" t="str">
        <f t="shared" si="58"/>
        <v/>
      </c>
      <c r="E171" s="92" t="str">
        <f t="shared" si="58"/>
        <v/>
      </c>
      <c r="F171" s="93" t="str">
        <f t="shared" si="58"/>
        <v/>
      </c>
      <c r="G171" s="92" t="str">
        <f t="shared" si="58"/>
        <v/>
      </c>
      <c r="H171" s="93" t="str">
        <f t="shared" si="58"/>
        <v/>
      </c>
      <c r="I171" s="92" t="str">
        <f t="shared" si="58"/>
        <v/>
      </c>
      <c r="J171" s="93" t="str">
        <f t="shared" si="58"/>
        <v/>
      </c>
      <c r="K171" s="92" t="str">
        <f t="shared" si="58"/>
        <v/>
      </c>
      <c r="L171" s="93" t="str">
        <f t="shared" si="58"/>
        <v/>
      </c>
      <c r="M171" s="92" t="str">
        <f t="shared" si="58"/>
        <v/>
      </c>
      <c r="N171" s="94" t="str">
        <f t="shared" si="58"/>
        <v/>
      </c>
    </row>
    <row r="172" spans="1:14" s="354" customFormat="1" ht="13">
      <c r="A172" s="62" t="s">
        <v>112</v>
      </c>
      <c r="B172" s="63" t="str">
        <f>IF(B$170=0,"",B166/B$170)</f>
        <v/>
      </c>
      <c r="C172" s="64" t="str">
        <f aca="true" t="shared" si="59" ref="C172:N172">IF(C$170=0,"",C166/C$170)</f>
        <v/>
      </c>
      <c r="D172" s="65" t="str">
        <f t="shared" si="59"/>
        <v/>
      </c>
      <c r="E172" s="64" t="str">
        <f t="shared" si="59"/>
        <v/>
      </c>
      <c r="F172" s="65" t="str">
        <f t="shared" si="59"/>
        <v/>
      </c>
      <c r="G172" s="64" t="str">
        <f t="shared" si="59"/>
        <v/>
      </c>
      <c r="H172" s="65" t="str">
        <f t="shared" si="59"/>
        <v/>
      </c>
      <c r="I172" s="64" t="str">
        <f t="shared" si="59"/>
        <v/>
      </c>
      <c r="J172" s="65" t="str">
        <f t="shared" si="59"/>
        <v/>
      </c>
      <c r="K172" s="64" t="str">
        <f t="shared" si="59"/>
        <v/>
      </c>
      <c r="L172" s="65" t="str">
        <f t="shared" si="59"/>
        <v/>
      </c>
      <c r="M172" s="64" t="str">
        <f t="shared" si="59"/>
        <v/>
      </c>
      <c r="N172" s="66" t="str">
        <f t="shared" si="59"/>
        <v/>
      </c>
    </row>
    <row r="173" spans="1:14" s="354" customFormat="1" ht="13">
      <c r="A173" s="84" t="s">
        <v>105</v>
      </c>
      <c r="B173" s="63" t="str">
        <f aca="true" t="shared" si="60" ref="B173:N175">IF(B$170=0,"",B167/B$170)</f>
        <v/>
      </c>
      <c r="C173" s="64" t="str">
        <f t="shared" si="60"/>
        <v/>
      </c>
      <c r="D173" s="65" t="str">
        <f t="shared" si="60"/>
        <v/>
      </c>
      <c r="E173" s="64" t="str">
        <f t="shared" si="60"/>
        <v/>
      </c>
      <c r="F173" s="65" t="str">
        <f t="shared" si="60"/>
        <v/>
      </c>
      <c r="G173" s="64" t="str">
        <f t="shared" si="60"/>
        <v/>
      </c>
      <c r="H173" s="65" t="str">
        <f t="shared" si="60"/>
        <v/>
      </c>
      <c r="I173" s="64" t="str">
        <f t="shared" si="60"/>
        <v/>
      </c>
      <c r="J173" s="65" t="str">
        <f t="shared" si="60"/>
        <v/>
      </c>
      <c r="K173" s="64" t="str">
        <f t="shared" si="60"/>
        <v/>
      </c>
      <c r="L173" s="65" t="str">
        <f t="shared" si="60"/>
        <v/>
      </c>
      <c r="M173" s="64" t="str">
        <f t="shared" si="60"/>
        <v/>
      </c>
      <c r="N173" s="66" t="str">
        <f t="shared" si="60"/>
        <v/>
      </c>
    </row>
    <row r="174" spans="1:15" s="354" customFormat="1" ht="13">
      <c r="A174" s="222" t="s">
        <v>106</v>
      </c>
      <c r="B174" s="223" t="str">
        <f t="shared" si="60"/>
        <v/>
      </c>
      <c r="C174" s="224" t="str">
        <f t="shared" si="60"/>
        <v/>
      </c>
      <c r="D174" s="225" t="str">
        <f t="shared" si="60"/>
        <v/>
      </c>
      <c r="E174" s="224" t="str">
        <f t="shared" si="60"/>
        <v/>
      </c>
      <c r="F174" s="225" t="str">
        <f t="shared" si="60"/>
        <v/>
      </c>
      <c r="G174" s="224" t="str">
        <f t="shared" si="60"/>
        <v/>
      </c>
      <c r="H174" s="225" t="str">
        <f t="shared" si="60"/>
        <v/>
      </c>
      <c r="I174" s="224" t="str">
        <f t="shared" si="60"/>
        <v/>
      </c>
      <c r="J174" s="225" t="str">
        <f t="shared" si="60"/>
        <v/>
      </c>
      <c r="K174" s="224" t="str">
        <f t="shared" si="60"/>
        <v/>
      </c>
      <c r="L174" s="225" t="str">
        <f t="shared" si="60"/>
        <v/>
      </c>
      <c r="M174" s="224" t="str">
        <f t="shared" si="60"/>
        <v/>
      </c>
      <c r="N174" s="226" t="str">
        <f t="shared" si="60"/>
        <v/>
      </c>
      <c r="O174" s="262"/>
    </row>
    <row r="175" spans="1:14" s="354" customFormat="1" ht="12.75" thickBot="1">
      <c r="A175" s="85" t="s">
        <v>243</v>
      </c>
      <c r="B175" s="267" t="str">
        <f t="shared" si="60"/>
        <v/>
      </c>
      <c r="C175" s="268" t="str">
        <f t="shared" si="60"/>
        <v/>
      </c>
      <c r="D175" s="269" t="str">
        <f t="shared" si="60"/>
        <v/>
      </c>
      <c r="E175" s="268" t="str">
        <f t="shared" si="60"/>
        <v/>
      </c>
      <c r="F175" s="269" t="str">
        <f t="shared" si="60"/>
        <v/>
      </c>
      <c r="G175" s="268" t="str">
        <f t="shared" si="60"/>
        <v/>
      </c>
      <c r="H175" s="269" t="str">
        <f t="shared" si="60"/>
        <v/>
      </c>
      <c r="I175" s="268" t="str">
        <f t="shared" si="60"/>
        <v/>
      </c>
      <c r="J175" s="269" t="str">
        <f t="shared" si="60"/>
        <v/>
      </c>
      <c r="K175" s="268" t="str">
        <f t="shared" si="60"/>
        <v/>
      </c>
      <c r="L175" s="269" t="str">
        <f t="shared" si="60"/>
        <v/>
      </c>
      <c r="M175" s="268" t="str">
        <f t="shared" si="60"/>
        <v/>
      </c>
      <c r="N175" s="270" t="str">
        <f t="shared" si="60"/>
        <v/>
      </c>
    </row>
    <row r="176" spans="1:14" s="354" customFormat="1" ht="14" thickBot="1" thickTop="1">
      <c r="A176" s="230" t="s">
        <v>228</v>
      </c>
      <c r="B176" s="231">
        <f>SUMPRODUCT(B166:B169,B150:B153)</f>
        <v>0</v>
      </c>
      <c r="C176" s="232">
        <f>SUMPRODUCT(C166:C169,B150:B153)</f>
        <v>0</v>
      </c>
      <c r="D176" s="232">
        <f>SUMPRODUCT(D166:D169,B150:B153)</f>
        <v>0</v>
      </c>
      <c r="E176" s="232">
        <f>SUMPRODUCT(E166:E169,B150:B153)</f>
        <v>0</v>
      </c>
      <c r="F176" s="232">
        <f>SUMPRODUCT(F166:F169,B150:B153)</f>
        <v>0</v>
      </c>
      <c r="G176" s="232">
        <f>SUMPRODUCT(G166:G169,B150:B153)</f>
        <v>0</v>
      </c>
      <c r="H176" s="232">
        <f>SUMPRODUCT(H166:H169,B150:B153)</f>
        <v>0</v>
      </c>
      <c r="I176" s="232">
        <f>SUMPRODUCT(I166:I169,B150:B153)</f>
        <v>0</v>
      </c>
      <c r="J176" s="232">
        <f>SUMPRODUCT(J166:J169,B150:B153)</f>
        <v>0</v>
      </c>
      <c r="K176" s="232">
        <f>SUMPRODUCT(K166:K169,B150:B153)</f>
        <v>0</v>
      </c>
      <c r="L176" s="232">
        <f>SUMPRODUCT(L166:L169,B150:B153)</f>
        <v>0</v>
      </c>
      <c r="M176" s="232">
        <f>SUMPRODUCT(M166:M169,B150:B153)</f>
        <v>0</v>
      </c>
      <c r="N176" s="233">
        <f>SUM(B176:M176)</f>
        <v>0</v>
      </c>
    </row>
    <row r="177" ht="40" customHeight="1" thickBot="1"/>
    <row r="178" spans="1:14" s="354" customFormat="1" ht="15.5">
      <c r="A178" s="254" t="s">
        <v>242</v>
      </c>
      <c r="B178" s="255"/>
      <c r="C178" s="255"/>
      <c r="D178" s="255"/>
      <c r="E178" s="255"/>
      <c r="F178" s="255"/>
      <c r="G178" s="255"/>
      <c r="H178" s="255"/>
      <c r="I178" s="255"/>
      <c r="J178" s="255"/>
      <c r="K178" s="255"/>
      <c r="L178" s="255"/>
      <c r="M178" s="255"/>
      <c r="N178" s="256"/>
    </row>
    <row r="179" spans="1:14" s="354" customFormat="1" ht="12.75" thickBot="1">
      <c r="A179" s="319" t="s">
        <v>340</v>
      </c>
      <c r="B179" s="59"/>
      <c r="C179" s="59"/>
      <c r="D179" s="59"/>
      <c r="E179" s="59"/>
      <c r="F179" s="59"/>
      <c r="G179" s="59"/>
      <c r="H179" s="59"/>
      <c r="I179" s="59"/>
      <c r="J179" s="59"/>
      <c r="K179" s="59"/>
      <c r="L179" s="59"/>
      <c r="M179" s="59"/>
      <c r="N179" s="257"/>
    </row>
    <row r="180" spans="1:14" s="354" customFormat="1" ht="16" thickBot="1">
      <c r="A180" s="60" t="s">
        <v>5</v>
      </c>
      <c r="B180" s="124">
        <f>'J-Cost_East'!K186/SUM($B$190:$M$190)</f>
        <v>0</v>
      </c>
      <c r="C180" s="59"/>
      <c r="D180" s="59" t="s">
        <v>1</v>
      </c>
      <c r="E180" s="59"/>
      <c r="F180" s="59"/>
      <c r="G180" s="59"/>
      <c r="H180" s="59"/>
      <c r="I180" s="59"/>
      <c r="J180" s="59"/>
      <c r="K180" s="59"/>
      <c r="L180" s="59"/>
      <c r="M180" s="59"/>
      <c r="N180" s="257"/>
    </row>
    <row r="181" spans="1:14" s="354" customFormat="1" ht="15.5">
      <c r="A181" s="60"/>
      <c r="B181" s="58"/>
      <c r="C181" s="59"/>
      <c r="D181" s="59"/>
      <c r="E181" s="59"/>
      <c r="F181" s="59"/>
      <c r="G181" s="59"/>
      <c r="H181" s="59"/>
      <c r="I181" s="59"/>
      <c r="J181" s="59"/>
      <c r="K181" s="59"/>
      <c r="L181" s="59"/>
      <c r="M181" s="59"/>
      <c r="N181" s="257"/>
    </row>
    <row r="182" spans="1:14" s="354" customFormat="1" ht="16" thickBot="1">
      <c r="A182" s="57" t="s">
        <v>118</v>
      </c>
      <c r="B182" s="58"/>
      <c r="C182" s="59"/>
      <c r="D182" s="59"/>
      <c r="E182" s="59"/>
      <c r="F182" s="59"/>
      <c r="G182" s="59"/>
      <c r="H182" s="59"/>
      <c r="I182" s="59"/>
      <c r="J182" s="59"/>
      <c r="K182" s="59"/>
      <c r="L182" s="59"/>
      <c r="M182" s="59"/>
      <c r="N182" s="257"/>
    </row>
    <row r="183" spans="1:14" s="354" customFormat="1" ht="12.75" thickBot="1">
      <c r="A183" s="60" t="s">
        <v>99</v>
      </c>
      <c r="B183" s="240">
        <v>0</v>
      </c>
      <c r="C183" s="59"/>
      <c r="D183" s="59"/>
      <c r="E183" s="59"/>
      <c r="F183" s="59"/>
      <c r="G183" s="59"/>
      <c r="H183" s="59"/>
      <c r="I183" s="59"/>
      <c r="J183" s="59"/>
      <c r="K183" s="59"/>
      <c r="L183" s="59"/>
      <c r="M183" s="59"/>
      <c r="N183" s="257"/>
    </row>
    <row r="184" spans="1:14" s="354" customFormat="1" ht="12.75" thickBot="1">
      <c r="A184" s="60" t="s">
        <v>115</v>
      </c>
      <c r="B184" s="240">
        <v>0</v>
      </c>
      <c r="C184" s="59"/>
      <c r="D184" s="59"/>
      <c r="E184" s="59"/>
      <c r="F184" s="59"/>
      <c r="G184" s="59"/>
      <c r="H184" s="59"/>
      <c r="I184" s="59"/>
      <c r="J184" s="59"/>
      <c r="K184" s="59"/>
      <c r="L184" s="59"/>
      <c r="M184" s="59"/>
      <c r="N184" s="257"/>
    </row>
    <row r="185" spans="1:14" s="354" customFormat="1" ht="12.75" thickBot="1">
      <c r="A185" s="60" t="s">
        <v>6</v>
      </c>
      <c r="B185" s="241">
        <v>0</v>
      </c>
      <c r="C185" s="59"/>
      <c r="D185" s="59"/>
      <c r="E185" s="59"/>
      <c r="F185" s="59"/>
      <c r="G185" s="59"/>
      <c r="H185" s="59"/>
      <c r="I185" s="59"/>
      <c r="J185" s="59"/>
      <c r="K185" s="59"/>
      <c r="L185" s="59"/>
      <c r="M185" s="59"/>
      <c r="N185" s="257"/>
    </row>
    <row r="186" spans="1:14" s="354" customFormat="1" ht="12.75" thickBot="1">
      <c r="A186" s="60" t="s">
        <v>226</v>
      </c>
      <c r="B186" s="241">
        <v>0</v>
      </c>
      <c r="C186" s="59"/>
      <c r="D186" s="59"/>
      <c r="E186" s="59"/>
      <c r="F186" s="59"/>
      <c r="G186" s="59"/>
      <c r="H186" s="59"/>
      <c r="I186" s="59"/>
      <c r="J186" s="59"/>
      <c r="K186" s="59"/>
      <c r="L186" s="59"/>
      <c r="M186" s="59"/>
      <c r="N186" s="257"/>
    </row>
    <row r="187" spans="1:14" s="354" customFormat="1" ht="13" thickBot="1">
      <c r="A187" s="258"/>
      <c r="B187" s="360">
        <v>45474</v>
      </c>
      <c r="C187" s="361">
        <f>EOMONTH(B187,0)+1</f>
        <v>45505</v>
      </c>
      <c r="D187" s="361">
        <f aca="true" t="shared" si="61" ref="D187:M187">EOMONTH(C187,0)+1</f>
        <v>45536</v>
      </c>
      <c r="E187" s="361">
        <f t="shared" si="61"/>
        <v>45566</v>
      </c>
      <c r="F187" s="361">
        <f t="shared" si="61"/>
        <v>45597</v>
      </c>
      <c r="G187" s="361">
        <f t="shared" si="61"/>
        <v>45627</v>
      </c>
      <c r="H187" s="361">
        <f t="shared" si="61"/>
        <v>45658</v>
      </c>
      <c r="I187" s="361">
        <f t="shared" si="61"/>
        <v>45689</v>
      </c>
      <c r="J187" s="361">
        <f t="shared" si="61"/>
        <v>45717</v>
      </c>
      <c r="K187" s="361">
        <f t="shared" si="61"/>
        <v>45748</v>
      </c>
      <c r="L187" s="361">
        <f t="shared" si="61"/>
        <v>45778</v>
      </c>
      <c r="M187" s="361">
        <f t="shared" si="61"/>
        <v>45809</v>
      </c>
      <c r="N187" s="257"/>
    </row>
    <row r="188" spans="1:14" s="354" customFormat="1" ht="26">
      <c r="A188" s="99" t="s">
        <v>1</v>
      </c>
      <c r="B188" s="359" t="str">
        <f>"Month - "&amp;COLUMNS($B187:B187)&amp;", 
"&amp;TEXT(B187,"mmm yyyy")</f>
        <v>Month - 1, 
Jul 2024</v>
      </c>
      <c r="C188" s="359" t="str">
        <f>"Month - "&amp;COLUMNS($B187:C187)&amp;", 
"&amp;TEXT(C187,"mmm yyyy")</f>
        <v>Month - 2, 
Aug 2024</v>
      </c>
      <c r="D188" s="359" t="str">
        <f>"Month - "&amp;COLUMNS($B187:D187)&amp;", 
"&amp;TEXT(D187,"mmm yyyy")</f>
        <v>Month - 3, 
Sep 2024</v>
      </c>
      <c r="E188" s="359" t="str">
        <f>"Month - "&amp;COLUMNS($B187:E187)&amp;", 
"&amp;TEXT(E187,"mmm yyyy")</f>
        <v>Month - 4, 
Oct 2024</v>
      </c>
      <c r="F188" s="359" t="str">
        <f>"Month - "&amp;COLUMNS($B187:F187)&amp;", 
"&amp;TEXT(F187,"mmm yyyy")</f>
        <v>Month - 5, 
Nov 2024</v>
      </c>
      <c r="G188" s="359" t="str">
        <f>"Month - "&amp;COLUMNS($B187:G187)&amp;", 
"&amp;TEXT(G187,"mmm yyyy")</f>
        <v>Month - 6, 
Dec 2024</v>
      </c>
      <c r="H188" s="359" t="str">
        <f>"Month - "&amp;COLUMNS($B187:H187)&amp;", 
"&amp;TEXT(H187,"mmm yyyy")</f>
        <v>Month - 7, 
Jan 2025</v>
      </c>
      <c r="I188" s="359" t="str">
        <f>"Month - "&amp;COLUMNS($B187:I187)&amp;", 
"&amp;TEXT(I187,"mmm yyyy")</f>
        <v>Month - 8, 
Feb 2025</v>
      </c>
      <c r="J188" s="359" t="str">
        <f>"Month - "&amp;COLUMNS($B187:J187)&amp;", 
"&amp;TEXT(J187,"mmm yyyy")</f>
        <v>Month - 9, 
Mar 2025</v>
      </c>
      <c r="K188" s="359" t="str">
        <f>"Month - "&amp;COLUMNS($B187:K187)&amp;", 
"&amp;TEXT(K187,"mmm yyyy")</f>
        <v>Month - 10, 
Apr 2025</v>
      </c>
      <c r="L188" s="359" t="str">
        <f>"Month - "&amp;COLUMNS($B187:L187)&amp;", 
"&amp;TEXT(L187,"mmm yyyy")</f>
        <v>Month - 11, 
May 2025</v>
      </c>
      <c r="M188" s="359" t="str">
        <f>"Month - "&amp;COLUMNS($B187:M187)&amp;", 
"&amp;TEXT(M187,"mmm yyyy")</f>
        <v>Month - 12, 
Jun 2025</v>
      </c>
      <c r="N188" s="61" t="s">
        <v>8</v>
      </c>
    </row>
    <row r="189" spans="1:14" s="354" customFormat="1" ht="13">
      <c r="A189" s="62" t="s">
        <v>108</v>
      </c>
      <c r="B189" s="100">
        <f aca="true" t="shared" si="62" ref="B189:M189">B156</f>
        <v>0.0014467654179763922</v>
      </c>
      <c r="C189" s="64">
        <f t="shared" si="62"/>
        <v>0.0014467654179763922</v>
      </c>
      <c r="D189" s="64">
        <f t="shared" si="62"/>
        <v>0.0014467654179763922</v>
      </c>
      <c r="E189" s="64">
        <f t="shared" si="62"/>
        <v>0.0014467654179763922</v>
      </c>
      <c r="F189" s="64">
        <f t="shared" si="62"/>
        <v>0.0014467654179763922</v>
      </c>
      <c r="G189" s="64">
        <f t="shared" si="62"/>
        <v>0.0014467654179763922</v>
      </c>
      <c r="H189" s="64">
        <f t="shared" si="62"/>
        <v>0.0014467654179763922</v>
      </c>
      <c r="I189" s="64">
        <f t="shared" si="62"/>
        <v>0.0014467654179763922</v>
      </c>
      <c r="J189" s="64">
        <f t="shared" si="62"/>
        <v>0.0014467654179763922</v>
      </c>
      <c r="K189" s="64">
        <f t="shared" si="62"/>
        <v>0.0014467654179763922</v>
      </c>
      <c r="L189" s="64">
        <f t="shared" si="62"/>
        <v>0.0014467654179763922</v>
      </c>
      <c r="M189" s="64">
        <f t="shared" si="62"/>
        <v>0.0014467654179763922</v>
      </c>
      <c r="N189" s="101">
        <f>AVERAGE(B189:M189)</f>
        <v>0.0014467654179763922</v>
      </c>
    </row>
    <row r="190" spans="1:14" s="354" customFormat="1" ht="13">
      <c r="A190" s="83" t="s">
        <v>100</v>
      </c>
      <c r="B190" s="67">
        <f>M157*(1+B189)</f>
        <v>756658.3925710323</v>
      </c>
      <c r="C190" s="68">
        <f>B190*(1+C189)</f>
        <v>757753.0997666257</v>
      </c>
      <c r="D190" s="68">
        <f aca="true" t="shared" si="63" ref="D190:M190">C190*(1+D189)</f>
        <v>758849.3907467325</v>
      </c>
      <c r="E190" s="68">
        <f t="shared" si="63"/>
        <v>759947.2678027173</v>
      </c>
      <c r="F190" s="68">
        <f t="shared" si="63"/>
        <v>761046.7332292598</v>
      </c>
      <c r="G190" s="68">
        <f t="shared" si="63"/>
        <v>762147.7893243599</v>
      </c>
      <c r="H190" s="68">
        <f t="shared" si="63"/>
        <v>763250.4383893415</v>
      </c>
      <c r="I190" s="68">
        <f t="shared" si="63"/>
        <v>764354.6827288584</v>
      </c>
      <c r="J190" s="68">
        <f t="shared" si="63"/>
        <v>765460.5246508989</v>
      </c>
      <c r="K190" s="68">
        <f t="shared" si="63"/>
        <v>766567.9664667898</v>
      </c>
      <c r="L190" s="68">
        <f t="shared" si="63"/>
        <v>767677.0104912025</v>
      </c>
      <c r="M190" s="68">
        <f t="shared" si="63"/>
        <v>768787.6590421567</v>
      </c>
      <c r="N190" s="70">
        <f>AVERAGE(B190:M190)</f>
        <v>762708.4129341646</v>
      </c>
    </row>
    <row r="191" spans="1:14" s="354" customFormat="1" ht="12.75" thickBot="1">
      <c r="A191" s="102" t="s">
        <v>9</v>
      </c>
      <c r="B191" s="104">
        <f>$B$180</f>
        <v>0</v>
      </c>
      <c r="C191" s="72">
        <f aca="true" t="shared" si="64" ref="C191:M191">$B$180</f>
        <v>0</v>
      </c>
      <c r="D191" s="72">
        <f t="shared" si="64"/>
        <v>0</v>
      </c>
      <c r="E191" s="72">
        <f t="shared" si="64"/>
        <v>0</v>
      </c>
      <c r="F191" s="72">
        <f t="shared" si="64"/>
        <v>0</v>
      </c>
      <c r="G191" s="72">
        <f t="shared" si="64"/>
        <v>0</v>
      </c>
      <c r="H191" s="72">
        <f t="shared" si="64"/>
        <v>0</v>
      </c>
      <c r="I191" s="72">
        <f t="shared" si="64"/>
        <v>0</v>
      </c>
      <c r="J191" s="73">
        <f t="shared" si="64"/>
        <v>0</v>
      </c>
      <c r="K191" s="104">
        <f t="shared" si="64"/>
        <v>0</v>
      </c>
      <c r="L191" s="72">
        <f t="shared" si="64"/>
        <v>0</v>
      </c>
      <c r="M191" s="73">
        <f t="shared" si="64"/>
        <v>0</v>
      </c>
      <c r="N191" s="74">
        <f>$B$81</f>
        <v>0</v>
      </c>
    </row>
    <row r="192" spans="1:14" s="354" customFormat="1" ht="14" thickBot="1" thickTop="1">
      <c r="A192" s="103" t="s">
        <v>10</v>
      </c>
      <c r="B192" s="75">
        <f aca="true" t="shared" si="65" ref="B192:M192">B190*B191</f>
        <v>0</v>
      </c>
      <c r="C192" s="76">
        <f t="shared" si="65"/>
        <v>0</v>
      </c>
      <c r="D192" s="77">
        <f t="shared" si="65"/>
        <v>0</v>
      </c>
      <c r="E192" s="76">
        <f t="shared" si="65"/>
        <v>0</v>
      </c>
      <c r="F192" s="77">
        <f t="shared" si="65"/>
        <v>0</v>
      </c>
      <c r="G192" s="76">
        <f t="shared" si="65"/>
        <v>0</v>
      </c>
      <c r="H192" s="77">
        <f t="shared" si="65"/>
        <v>0</v>
      </c>
      <c r="I192" s="76">
        <f t="shared" si="65"/>
        <v>0</v>
      </c>
      <c r="J192" s="77">
        <f t="shared" si="65"/>
        <v>0</v>
      </c>
      <c r="K192" s="76">
        <f t="shared" si="65"/>
        <v>0</v>
      </c>
      <c r="L192" s="77">
        <f t="shared" si="65"/>
        <v>0</v>
      </c>
      <c r="M192" s="76">
        <f t="shared" si="65"/>
        <v>0</v>
      </c>
      <c r="N192" s="253">
        <f>SUM(B192:M192)</f>
        <v>0</v>
      </c>
    </row>
    <row r="193" spans="1:14" ht="15.5">
      <c r="A193" s="259"/>
      <c r="B193" s="97"/>
      <c r="C193" s="97"/>
      <c r="D193" s="97"/>
      <c r="E193" s="97"/>
      <c r="F193" s="97"/>
      <c r="G193" s="125"/>
      <c r="H193" s="97"/>
      <c r="I193" s="125"/>
      <c r="J193" s="126"/>
      <c r="K193" s="127"/>
      <c r="L193" s="128"/>
      <c r="M193" s="58"/>
      <c r="N193" s="260"/>
    </row>
    <row r="194" spans="1:14" s="354" customFormat="1" ht="13">
      <c r="A194" s="78" t="s">
        <v>119</v>
      </c>
      <c r="B194" s="79"/>
      <c r="C194" s="79"/>
      <c r="D194" s="79"/>
      <c r="E194" s="79"/>
      <c r="F194" s="79"/>
      <c r="G194" s="79"/>
      <c r="H194" s="79"/>
      <c r="I194" s="79"/>
      <c r="J194" s="79"/>
      <c r="K194" s="79"/>
      <c r="L194" s="79"/>
      <c r="M194" s="79"/>
      <c r="N194" s="260"/>
    </row>
    <row r="195" spans="1:14" s="354" customFormat="1" ht="12.75" thickBot="1">
      <c r="A195" s="80"/>
      <c r="B195" s="77"/>
      <c r="C195" s="77"/>
      <c r="D195" s="77"/>
      <c r="E195" s="77"/>
      <c r="F195" s="77"/>
      <c r="G195" s="77"/>
      <c r="H195" s="77"/>
      <c r="I195" s="77"/>
      <c r="J195" s="77"/>
      <c r="K195" s="77"/>
      <c r="L195" s="77"/>
      <c r="M195" s="77"/>
      <c r="N195" s="261"/>
    </row>
    <row r="196" spans="1:14" s="354" customFormat="1" ht="27" customHeight="1">
      <c r="A196" s="99" t="s">
        <v>1</v>
      </c>
      <c r="B196" s="359" t="str">
        <f>"Month - "&amp;COLUMNS($B195:B195)&amp;", 
"&amp;TEXT(B187,"mmm yyyy")</f>
        <v>Month - 1, 
Jul 2024</v>
      </c>
      <c r="C196" s="359" t="str">
        <f>"Month - "&amp;COLUMNS($B195:C195)&amp;", 
"&amp;TEXT(C187,"mmm yyyy")</f>
        <v>Month - 2, 
Aug 2024</v>
      </c>
      <c r="D196" s="359" t="str">
        <f>"Month - "&amp;COLUMNS($B195:D195)&amp;", 
"&amp;TEXT(D187,"mmm yyyy")</f>
        <v>Month - 3, 
Sep 2024</v>
      </c>
      <c r="E196" s="359" t="str">
        <f>"Month - "&amp;COLUMNS($B195:E195)&amp;", 
"&amp;TEXT(E187,"mmm yyyy")</f>
        <v>Month - 4, 
Oct 2024</v>
      </c>
      <c r="F196" s="359" t="str">
        <f>"Month - "&amp;COLUMNS($B195:F195)&amp;", 
"&amp;TEXT(F187,"mmm yyyy")</f>
        <v>Month - 5, 
Nov 2024</v>
      </c>
      <c r="G196" s="359" t="str">
        <f>"Month - "&amp;COLUMNS($B195:G195)&amp;", 
"&amp;TEXT(G187,"mmm yyyy")</f>
        <v>Month - 6, 
Dec 2024</v>
      </c>
      <c r="H196" s="359" t="str">
        <f>"Month - "&amp;COLUMNS($B195:H195)&amp;", 
"&amp;TEXT(H187,"mmm yyyy")</f>
        <v>Month - 7, 
Jan 2025</v>
      </c>
      <c r="I196" s="359" t="str">
        <f>"Month - "&amp;COLUMNS($B195:I195)&amp;", 
"&amp;TEXT(I187,"mmm yyyy")</f>
        <v>Month - 8, 
Feb 2025</v>
      </c>
      <c r="J196" s="359" t="str">
        <f>"Month - "&amp;COLUMNS($B195:J195)&amp;", 
"&amp;TEXT(J187,"mmm yyyy")</f>
        <v>Month - 9, 
Mar 2025</v>
      </c>
      <c r="K196" s="359" t="str">
        <f>"Month - "&amp;COLUMNS($B195:K195)&amp;", 
"&amp;TEXT(K187,"mmm yyyy")</f>
        <v>Month - 10, 
Apr 2025</v>
      </c>
      <c r="L196" s="359" t="str">
        <f>"Month - "&amp;COLUMNS($B195:L195)&amp;", 
"&amp;TEXT(L187,"mmm yyyy")</f>
        <v>Month - 11, 
May 2025</v>
      </c>
      <c r="M196" s="359" t="str">
        <f>"Month - "&amp;COLUMNS($B195:M195)&amp;", 
"&amp;TEXT(M187,"mmm yyyy")</f>
        <v>Month - 12, 
Jun 2025</v>
      </c>
      <c r="N196" s="61" t="s">
        <v>11</v>
      </c>
    </row>
    <row r="197" spans="1:14" s="354" customFormat="1" ht="14" customHeight="1">
      <c r="A197" s="90" t="s">
        <v>110</v>
      </c>
      <c r="B197" s="356"/>
      <c r="C197" s="357"/>
      <c r="D197" s="357"/>
      <c r="E197" s="357"/>
      <c r="F197" s="357"/>
      <c r="G197" s="357"/>
      <c r="H197" s="357"/>
      <c r="I197" s="357"/>
      <c r="J197" s="358"/>
      <c r="K197" s="357"/>
      <c r="L197" s="357"/>
      <c r="M197" s="357"/>
      <c r="N197" s="96" t="str">
        <f>_xlfn.IFERROR(AVERAGE(B197:M197),"")</f>
        <v/>
      </c>
    </row>
    <row r="198" spans="1:14" s="354" customFormat="1" ht="12.75" thickBot="1">
      <c r="A198" s="263" t="s">
        <v>101</v>
      </c>
      <c r="B198" s="264">
        <f>B190*B$197</f>
        <v>0</v>
      </c>
      <c r="C198" s="265">
        <f aca="true" t="shared" si="66" ref="C198:M198">C190*C$197</f>
        <v>0</v>
      </c>
      <c r="D198" s="265">
        <f t="shared" si="66"/>
        <v>0</v>
      </c>
      <c r="E198" s="265">
        <f t="shared" si="66"/>
        <v>0</v>
      </c>
      <c r="F198" s="265">
        <f t="shared" si="66"/>
        <v>0</v>
      </c>
      <c r="G198" s="265">
        <f t="shared" si="66"/>
        <v>0</v>
      </c>
      <c r="H198" s="265">
        <f t="shared" si="66"/>
        <v>0</v>
      </c>
      <c r="I198" s="265">
        <f t="shared" si="66"/>
        <v>0</v>
      </c>
      <c r="J198" s="265">
        <f t="shared" si="66"/>
        <v>0</v>
      </c>
      <c r="K198" s="265">
        <f t="shared" si="66"/>
        <v>0</v>
      </c>
      <c r="L198" s="265">
        <f t="shared" si="66"/>
        <v>0</v>
      </c>
      <c r="M198" s="265">
        <f t="shared" si="66"/>
        <v>0</v>
      </c>
      <c r="N198" s="266">
        <f>AVERAGE(B198:M198)</f>
        <v>0</v>
      </c>
    </row>
    <row r="199" spans="1:14" s="354" customFormat="1" ht="13">
      <c r="A199" s="82" t="s">
        <v>109</v>
      </c>
      <c r="B199" s="355"/>
      <c r="C199" s="355"/>
      <c r="D199" s="355"/>
      <c r="E199" s="355"/>
      <c r="F199" s="355"/>
      <c r="G199" s="355"/>
      <c r="H199" s="355"/>
      <c r="I199" s="355"/>
      <c r="J199" s="355"/>
      <c r="K199" s="355"/>
      <c r="L199" s="355"/>
      <c r="M199" s="355"/>
      <c r="N199" s="130">
        <f>SUM(B199:M199)</f>
        <v>0</v>
      </c>
    </row>
    <row r="200" spans="1:14" s="354" customFormat="1" ht="13">
      <c r="A200" s="84" t="s">
        <v>102</v>
      </c>
      <c r="B200" s="234"/>
      <c r="C200" s="235"/>
      <c r="D200" s="236"/>
      <c r="E200" s="235"/>
      <c r="F200" s="236"/>
      <c r="G200" s="235"/>
      <c r="H200" s="236"/>
      <c r="I200" s="235"/>
      <c r="J200" s="236"/>
      <c r="K200" s="235"/>
      <c r="L200" s="236"/>
      <c r="M200" s="235"/>
      <c r="N200" s="130">
        <f>SUM(B200:M200)</f>
        <v>0</v>
      </c>
    </row>
    <row r="201" spans="1:14" s="354" customFormat="1" ht="13">
      <c r="A201" s="222" t="s">
        <v>103</v>
      </c>
      <c r="B201" s="234"/>
      <c r="C201" s="235"/>
      <c r="D201" s="236"/>
      <c r="E201" s="235"/>
      <c r="F201" s="236"/>
      <c r="G201" s="235"/>
      <c r="H201" s="236"/>
      <c r="I201" s="235"/>
      <c r="J201" s="236"/>
      <c r="K201" s="235"/>
      <c r="L201" s="236"/>
      <c r="M201" s="235"/>
      <c r="N201" s="130">
        <f>SUM(B201:M201)</f>
        <v>0</v>
      </c>
    </row>
    <row r="202" spans="1:14" s="354" customFormat="1" ht="12.75" thickBot="1">
      <c r="A202" s="85" t="s">
        <v>227</v>
      </c>
      <c r="B202" s="237"/>
      <c r="C202" s="238"/>
      <c r="D202" s="239"/>
      <c r="E202" s="238"/>
      <c r="F202" s="239"/>
      <c r="G202" s="238"/>
      <c r="H202" s="239"/>
      <c r="I202" s="238"/>
      <c r="J202" s="239"/>
      <c r="K202" s="238"/>
      <c r="L202" s="239"/>
      <c r="M202" s="238"/>
      <c r="N202" s="130">
        <f>SUM(B202:M202)</f>
        <v>0</v>
      </c>
    </row>
    <row r="203" spans="1:14" s="354" customFormat="1" ht="12.75" thickTop="1">
      <c r="A203" s="81" t="s">
        <v>104</v>
      </c>
      <c r="B203" s="86">
        <f aca="true" t="shared" si="67" ref="B203:N203">SUM(B199:B202)</f>
        <v>0</v>
      </c>
      <c r="C203" s="87">
        <f t="shared" si="67"/>
        <v>0</v>
      </c>
      <c r="D203" s="88">
        <f t="shared" si="67"/>
        <v>0</v>
      </c>
      <c r="E203" s="87">
        <f t="shared" si="67"/>
        <v>0</v>
      </c>
      <c r="F203" s="88">
        <f t="shared" si="67"/>
        <v>0</v>
      </c>
      <c r="G203" s="87">
        <f t="shared" si="67"/>
        <v>0</v>
      </c>
      <c r="H203" s="88">
        <f t="shared" si="67"/>
        <v>0</v>
      </c>
      <c r="I203" s="87">
        <f t="shared" si="67"/>
        <v>0</v>
      </c>
      <c r="J203" s="88">
        <f t="shared" si="67"/>
        <v>0</v>
      </c>
      <c r="K203" s="87">
        <f t="shared" si="67"/>
        <v>0</v>
      </c>
      <c r="L203" s="88">
        <f t="shared" si="67"/>
        <v>0</v>
      </c>
      <c r="M203" s="87">
        <f t="shared" si="67"/>
        <v>0</v>
      </c>
      <c r="N203" s="89">
        <f t="shared" si="67"/>
        <v>0</v>
      </c>
    </row>
    <row r="204" spans="1:14" ht="12.75">
      <c r="A204" s="90" t="s">
        <v>12</v>
      </c>
      <c r="B204" s="91" t="str">
        <f>IF(B198=0,"",B203/B198)</f>
        <v/>
      </c>
      <c r="C204" s="92" t="str">
        <f aca="true" t="shared" si="68" ref="C204:N204">IF(C198=0,"",C203/C198)</f>
        <v/>
      </c>
      <c r="D204" s="93" t="str">
        <f t="shared" si="68"/>
        <v/>
      </c>
      <c r="E204" s="92" t="str">
        <f t="shared" si="68"/>
        <v/>
      </c>
      <c r="F204" s="93" t="str">
        <f t="shared" si="68"/>
        <v/>
      </c>
      <c r="G204" s="92" t="str">
        <f t="shared" si="68"/>
        <v/>
      </c>
      <c r="H204" s="93" t="str">
        <f t="shared" si="68"/>
        <v/>
      </c>
      <c r="I204" s="92" t="str">
        <f t="shared" si="68"/>
        <v/>
      </c>
      <c r="J204" s="93" t="str">
        <f t="shared" si="68"/>
        <v/>
      </c>
      <c r="K204" s="92" t="str">
        <f t="shared" si="68"/>
        <v/>
      </c>
      <c r="L204" s="93" t="str">
        <f t="shared" si="68"/>
        <v/>
      </c>
      <c r="M204" s="92" t="str">
        <f t="shared" si="68"/>
        <v/>
      </c>
      <c r="N204" s="94" t="str">
        <f t="shared" si="68"/>
        <v/>
      </c>
    </row>
    <row r="205" spans="1:14" ht="12.75">
      <c r="A205" s="62" t="s">
        <v>112</v>
      </c>
      <c r="B205" s="63" t="str">
        <f>IF(B$203=0,"",B199/B$203)</f>
        <v/>
      </c>
      <c r="C205" s="64" t="str">
        <f aca="true" t="shared" si="69" ref="C205:N205">IF(C$203=0,"",C199/C$203)</f>
        <v/>
      </c>
      <c r="D205" s="65" t="str">
        <f t="shared" si="69"/>
        <v/>
      </c>
      <c r="E205" s="64" t="str">
        <f t="shared" si="69"/>
        <v/>
      </c>
      <c r="F205" s="65" t="str">
        <f t="shared" si="69"/>
        <v/>
      </c>
      <c r="G205" s="64" t="str">
        <f t="shared" si="69"/>
        <v/>
      </c>
      <c r="H205" s="65" t="str">
        <f t="shared" si="69"/>
        <v/>
      </c>
      <c r="I205" s="64" t="str">
        <f t="shared" si="69"/>
        <v/>
      </c>
      <c r="J205" s="65" t="str">
        <f t="shared" si="69"/>
        <v/>
      </c>
      <c r="K205" s="64" t="str">
        <f t="shared" si="69"/>
        <v/>
      </c>
      <c r="L205" s="65" t="str">
        <f t="shared" si="69"/>
        <v/>
      </c>
      <c r="M205" s="64" t="str">
        <f t="shared" si="69"/>
        <v/>
      </c>
      <c r="N205" s="66" t="str">
        <f t="shared" si="69"/>
        <v/>
      </c>
    </row>
    <row r="206" spans="1:14" ht="12.75">
      <c r="A206" s="84" t="s">
        <v>105</v>
      </c>
      <c r="B206" s="63" t="str">
        <f aca="true" t="shared" si="70" ref="B206:N208">IF(B$203=0,"",B200/B$203)</f>
        <v/>
      </c>
      <c r="C206" s="64" t="str">
        <f t="shared" si="70"/>
        <v/>
      </c>
      <c r="D206" s="65" t="str">
        <f t="shared" si="70"/>
        <v/>
      </c>
      <c r="E206" s="64" t="str">
        <f t="shared" si="70"/>
        <v/>
      </c>
      <c r="F206" s="65" t="str">
        <f t="shared" si="70"/>
        <v/>
      </c>
      <c r="G206" s="64" t="str">
        <f t="shared" si="70"/>
        <v/>
      </c>
      <c r="H206" s="65" t="str">
        <f t="shared" si="70"/>
        <v/>
      </c>
      <c r="I206" s="64" t="str">
        <f t="shared" si="70"/>
        <v/>
      </c>
      <c r="J206" s="65" t="str">
        <f t="shared" si="70"/>
        <v/>
      </c>
      <c r="K206" s="64" t="str">
        <f t="shared" si="70"/>
        <v/>
      </c>
      <c r="L206" s="65" t="str">
        <f t="shared" si="70"/>
        <v/>
      </c>
      <c r="M206" s="64" t="str">
        <f t="shared" si="70"/>
        <v/>
      </c>
      <c r="N206" s="66" t="str">
        <f t="shared" si="70"/>
        <v/>
      </c>
    </row>
    <row r="207" spans="1:14" ht="12.75">
      <c r="A207" s="222" t="s">
        <v>106</v>
      </c>
      <c r="B207" s="223" t="str">
        <f t="shared" si="70"/>
        <v/>
      </c>
      <c r="C207" s="224" t="str">
        <f t="shared" si="70"/>
        <v/>
      </c>
      <c r="D207" s="225" t="str">
        <f t="shared" si="70"/>
        <v/>
      </c>
      <c r="E207" s="224" t="str">
        <f t="shared" si="70"/>
        <v/>
      </c>
      <c r="F207" s="225" t="str">
        <f t="shared" si="70"/>
        <v/>
      </c>
      <c r="G207" s="224" t="str">
        <f t="shared" si="70"/>
        <v/>
      </c>
      <c r="H207" s="225" t="str">
        <f t="shared" si="70"/>
        <v/>
      </c>
      <c r="I207" s="224" t="str">
        <f t="shared" si="70"/>
        <v/>
      </c>
      <c r="J207" s="225" t="str">
        <f t="shared" si="70"/>
        <v/>
      </c>
      <c r="K207" s="224" t="str">
        <f t="shared" si="70"/>
        <v/>
      </c>
      <c r="L207" s="225" t="str">
        <f t="shared" si="70"/>
        <v/>
      </c>
      <c r="M207" s="224" t="str">
        <f t="shared" si="70"/>
        <v/>
      </c>
      <c r="N207" s="226" t="str">
        <f t="shared" si="70"/>
        <v/>
      </c>
    </row>
    <row r="208" spans="1:14" ht="14" thickBot="1">
      <c r="A208" s="85" t="s">
        <v>243</v>
      </c>
      <c r="B208" s="267" t="str">
        <f t="shared" si="70"/>
        <v/>
      </c>
      <c r="C208" s="268" t="str">
        <f t="shared" si="70"/>
        <v/>
      </c>
      <c r="D208" s="269" t="str">
        <f t="shared" si="70"/>
        <v/>
      </c>
      <c r="E208" s="268" t="str">
        <f t="shared" si="70"/>
        <v/>
      </c>
      <c r="F208" s="269" t="str">
        <f t="shared" si="70"/>
        <v/>
      </c>
      <c r="G208" s="268" t="str">
        <f t="shared" si="70"/>
        <v/>
      </c>
      <c r="H208" s="269" t="str">
        <f t="shared" si="70"/>
        <v/>
      </c>
      <c r="I208" s="268" t="str">
        <f t="shared" si="70"/>
        <v/>
      </c>
      <c r="J208" s="269" t="str">
        <f t="shared" si="70"/>
        <v/>
      </c>
      <c r="K208" s="268" t="str">
        <f t="shared" si="70"/>
        <v/>
      </c>
      <c r="L208" s="269" t="str">
        <f t="shared" si="70"/>
        <v/>
      </c>
      <c r="M208" s="268" t="str">
        <f t="shared" si="70"/>
        <v/>
      </c>
      <c r="N208" s="270" t="str">
        <f t="shared" si="70"/>
        <v/>
      </c>
    </row>
    <row r="209" spans="1:14" ht="14.5" thickBot="1" thickTop="1">
      <c r="A209" s="230" t="s">
        <v>228</v>
      </c>
      <c r="B209" s="231">
        <f>SUMPRODUCT(B199:B202,B183:B186)</f>
        <v>0</v>
      </c>
      <c r="C209" s="232">
        <f>SUMPRODUCT(C199:C202,B183:B186)</f>
        <v>0</v>
      </c>
      <c r="D209" s="232">
        <f>SUMPRODUCT(D199:D202,B183:B186)</f>
        <v>0</v>
      </c>
      <c r="E209" s="232">
        <f>SUMPRODUCT(E199:E202,B183:B186)</f>
        <v>0</v>
      </c>
      <c r="F209" s="232">
        <f>SUMPRODUCT(F199:F202,B183:B186)</f>
        <v>0</v>
      </c>
      <c r="G209" s="232">
        <f>SUMPRODUCT(G199:G202,B183:B186)</f>
        <v>0</v>
      </c>
      <c r="H209" s="232">
        <f>SUMPRODUCT(H199:H202,B183:B186)</f>
        <v>0</v>
      </c>
      <c r="I209" s="232">
        <f>SUMPRODUCT(I199:I202,B183:B186)</f>
        <v>0</v>
      </c>
      <c r="J209" s="232">
        <f>SUMPRODUCT(J199:J202,B183:B186)</f>
        <v>0</v>
      </c>
      <c r="K209" s="232">
        <f>SUMPRODUCT(K199:K202,B183:B186)</f>
        <v>0</v>
      </c>
      <c r="L209" s="232">
        <f>SUMPRODUCT(L199:L202,B183:B186)</f>
        <v>0</v>
      </c>
      <c r="M209" s="232">
        <f>SUMPRODUCT(M199:M202,B183:B186)</f>
        <v>0</v>
      </c>
      <c r="N209" s="233">
        <f>SUM(B209:M209)</f>
        <v>0</v>
      </c>
    </row>
  </sheetData>
  <sheetProtection algorithmName="SHA-512" hashValue="Nm1EO/4Uj/0Eqz5YB4ICuL7hTMRfB94lEUs7tQkh6cqYcXXM2B8yWdsIHHiZsG3DpifHOV4Txm90CnCOshMxXA==" saltValue="ApwI73uhTNGL43oxCOg2Ww==" spinCount="100000" sheet="1" objects="1" scenarios="1"/>
  <mergeCells count="6">
    <mergeCell ref="A7:B7"/>
    <mergeCell ref="A8:B8"/>
    <mergeCell ref="A9:B9"/>
    <mergeCell ref="A1:D1"/>
    <mergeCell ref="A2:D2"/>
    <mergeCell ref="A3:D3"/>
  </mergeCells>
  <printOptions/>
  <pageMargins left="0" right="0" top="0.36" bottom="0.45" header="0.21" footer="0.2"/>
  <pageSetup fitToHeight="7" fitToWidth="1" horizontalDpi="1200" verticalDpi="1200" orientation="landscape" paperSize="5" scale="69" r:id="rId1"/>
  <headerFooter alignWithMargins="0">
    <oddFooter>&amp;L&amp;F&amp;RPage &amp;P of &amp;N</oddFooter>
  </headerFooter>
  <rowBreaks count="6" manualBreakCount="6">
    <brk id="44" max="16383" man="1"/>
    <brk id="76" max="16383" man="1"/>
    <brk id="109" max="16383" man="1"/>
    <brk id="143" max="16383" man="1"/>
    <brk id="176" max="16383" man="1"/>
    <brk id="20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BFA59-448D-43C6-8608-C10334F745FF}">
  <sheetPr>
    <tabColor rgb="FF0070C0"/>
    <pageSetUpPr fitToPage="1"/>
  </sheetPr>
  <dimension ref="A1:X194"/>
  <sheetViews>
    <sheetView showGridLines="0" zoomScale="80" zoomScaleNormal="80" workbookViewId="0" topLeftCell="A1">
      <selection activeCell="A1" sqref="A1:M1"/>
    </sheetView>
  </sheetViews>
  <sheetFormatPr defaultColWidth="9.140625" defaultRowHeight="12.75"/>
  <cols>
    <col min="1" max="1" width="46.140625" style="113" customWidth="1"/>
    <col min="2" max="2" width="1.7109375" style="113" customWidth="1"/>
    <col min="3" max="3" width="15.7109375" style="343" customWidth="1"/>
    <col min="4" max="4" width="1.7109375" style="113" customWidth="1"/>
    <col min="5" max="5" width="15.7109375" style="343" customWidth="1"/>
    <col min="6" max="6" width="1.7109375" style="113" customWidth="1"/>
    <col min="7" max="7" width="15.7109375" style="343" customWidth="1"/>
    <col min="8" max="8" width="1.7109375" style="113" customWidth="1"/>
    <col min="9" max="9" width="15.7109375" style="343" customWidth="1"/>
    <col min="10" max="10" width="1.7109375" style="113" customWidth="1"/>
    <col min="11" max="11" width="15.7109375" style="113" customWidth="1"/>
    <col min="12" max="12" width="1.7109375" style="113" customWidth="1"/>
    <col min="13" max="13" width="15.7109375" style="344" customWidth="1"/>
    <col min="14" max="14" width="8.8515625" style="332" customWidth="1"/>
    <col min="15" max="15" width="14.421875" style="345" customWidth="1"/>
    <col min="16" max="16" width="8.7109375" style="113" customWidth="1"/>
    <col min="17" max="17" width="12.421875" style="113" bestFit="1" customWidth="1"/>
    <col min="18" max="18" width="18.00390625" style="113" bestFit="1" customWidth="1"/>
    <col min="19" max="16384" width="8.7109375" style="113" customWidth="1"/>
  </cols>
  <sheetData>
    <row r="1" spans="1:15" ht="21.75" customHeight="1">
      <c r="A1" s="391" t="s">
        <v>338</v>
      </c>
      <c r="B1" s="392"/>
      <c r="C1" s="392"/>
      <c r="D1" s="392"/>
      <c r="E1" s="392"/>
      <c r="F1" s="392"/>
      <c r="G1" s="392"/>
      <c r="H1" s="392"/>
      <c r="I1" s="392"/>
      <c r="J1" s="392"/>
      <c r="K1" s="392"/>
      <c r="L1" s="392"/>
      <c r="M1" s="392"/>
      <c r="O1" s="113"/>
    </row>
    <row r="2" spans="1:24" s="334" customFormat="1" ht="14">
      <c r="A2" s="131" t="str">
        <f>"CONTRACTOR: "&amp;'Contractor Info &amp; Instructions'!$B$3</f>
        <v xml:space="preserve">CONTRACTOR: </v>
      </c>
      <c r="B2" s="393"/>
      <c r="C2" s="393"/>
      <c r="D2" s="393"/>
      <c r="E2" s="393"/>
      <c r="F2" s="393"/>
      <c r="G2" s="393"/>
      <c r="H2" s="132"/>
      <c r="I2" s="133"/>
      <c r="J2" s="133"/>
      <c r="K2" s="133"/>
      <c r="L2" s="133"/>
      <c r="M2" s="133"/>
      <c r="N2" s="333"/>
      <c r="O2" s="113"/>
      <c r="P2" s="113"/>
      <c r="Q2" s="113"/>
      <c r="R2" s="113"/>
      <c r="S2" s="113"/>
      <c r="T2" s="113"/>
      <c r="U2" s="113"/>
      <c r="V2" s="113"/>
      <c r="W2" s="113"/>
      <c r="X2" s="113"/>
    </row>
    <row r="3" spans="2:24" s="334" customFormat="1" ht="14">
      <c r="B3" s="394" t="s">
        <v>353</v>
      </c>
      <c r="C3" s="392"/>
      <c r="D3" s="392"/>
      <c r="E3" s="392"/>
      <c r="F3" s="392"/>
      <c r="G3" s="392"/>
      <c r="H3" s="392"/>
      <c r="I3" s="392"/>
      <c r="J3" s="392"/>
      <c r="K3" s="392"/>
      <c r="L3" s="392"/>
      <c r="M3" s="392"/>
      <c r="N3" s="335"/>
      <c r="O3" s="113"/>
      <c r="P3" s="113"/>
      <c r="Q3" s="113"/>
      <c r="R3" s="113"/>
      <c r="S3" s="113"/>
      <c r="T3" s="113"/>
      <c r="U3" s="113"/>
      <c r="V3" s="113"/>
      <c r="W3" s="113"/>
      <c r="X3" s="113"/>
    </row>
    <row r="4" spans="1:15" ht="12.75">
      <c r="A4" s="134"/>
      <c r="B4" s="136"/>
      <c r="C4" s="137"/>
      <c r="D4" s="136"/>
      <c r="E4" s="137"/>
      <c r="F4" s="134"/>
      <c r="G4" s="138"/>
      <c r="H4" s="136"/>
      <c r="I4" s="137"/>
      <c r="J4" s="134"/>
      <c r="K4" s="134"/>
      <c r="L4" s="134"/>
      <c r="M4" s="139"/>
      <c r="O4" s="113"/>
    </row>
    <row r="5" spans="1:15" ht="12.75" customHeight="1">
      <c r="A5" s="140" t="s">
        <v>18</v>
      </c>
      <c r="B5" s="136"/>
      <c r="C5" s="139" t="s">
        <v>19</v>
      </c>
      <c r="D5" s="141"/>
      <c r="E5" s="139" t="s">
        <v>19</v>
      </c>
      <c r="F5" s="141"/>
      <c r="G5" s="139" t="s">
        <v>19</v>
      </c>
      <c r="H5" s="141"/>
      <c r="I5" s="139" t="s">
        <v>20</v>
      </c>
      <c r="J5" s="134"/>
      <c r="K5" s="139" t="s">
        <v>20</v>
      </c>
      <c r="L5" s="134"/>
      <c r="M5" s="139"/>
      <c r="O5" s="113"/>
    </row>
    <row r="6" spans="1:15" ht="13.5" customHeight="1">
      <c r="A6" s="142"/>
      <c r="B6" s="143"/>
      <c r="C6" s="141" t="s">
        <v>15</v>
      </c>
      <c r="D6" s="144"/>
      <c r="E6" s="141" t="s">
        <v>16</v>
      </c>
      <c r="F6" s="144"/>
      <c r="G6" s="141" t="s">
        <v>17</v>
      </c>
      <c r="H6" s="144"/>
      <c r="I6" s="141" t="s">
        <v>15</v>
      </c>
      <c r="J6" s="142"/>
      <c r="K6" s="141" t="s">
        <v>16</v>
      </c>
      <c r="L6" s="142"/>
      <c r="M6" s="145" t="s">
        <v>21</v>
      </c>
      <c r="O6" s="113"/>
    </row>
    <row r="7" spans="1:15" ht="13.5" customHeight="1">
      <c r="A7" s="146" t="s">
        <v>22</v>
      </c>
      <c r="B7" s="147"/>
      <c r="C7" s="148"/>
      <c r="D7" s="149"/>
      <c r="E7" s="148"/>
      <c r="F7" s="150"/>
      <c r="G7" s="148"/>
      <c r="H7" s="149"/>
      <c r="I7" s="148"/>
      <c r="J7" s="150"/>
      <c r="K7" s="150"/>
      <c r="L7" s="150"/>
      <c r="M7" s="148"/>
      <c r="O7" s="113"/>
    </row>
    <row r="8" spans="1:15" ht="18.75" customHeight="1">
      <c r="A8" s="151" t="s">
        <v>223</v>
      </c>
      <c r="B8" s="152"/>
      <c r="C8" s="153"/>
      <c r="D8" s="152"/>
      <c r="E8" s="153"/>
      <c r="F8" s="152"/>
      <c r="G8" s="153"/>
      <c r="H8" s="152"/>
      <c r="I8" s="153"/>
      <c r="J8" s="152"/>
      <c r="K8" s="152"/>
      <c r="L8" s="152"/>
      <c r="M8" s="154"/>
      <c r="O8" s="113"/>
    </row>
    <row r="9" spans="1:15" ht="12.75">
      <c r="A9" s="155" t="s">
        <v>213</v>
      </c>
      <c r="B9" s="152"/>
      <c r="C9" s="153"/>
      <c r="D9" s="152"/>
      <c r="E9" s="153"/>
      <c r="F9" s="152"/>
      <c r="G9" s="153"/>
      <c r="H9" s="152"/>
      <c r="I9" s="153"/>
      <c r="J9" s="152"/>
      <c r="K9" s="152"/>
      <c r="L9" s="152"/>
      <c r="M9" s="154"/>
      <c r="O9" s="113"/>
    </row>
    <row r="10" spans="1:15" ht="12.75">
      <c r="A10" s="274" t="s">
        <v>212</v>
      </c>
      <c r="B10" s="152"/>
      <c r="C10" s="248">
        <v>0</v>
      </c>
      <c r="D10" s="157"/>
      <c r="E10" s="248">
        <v>0</v>
      </c>
      <c r="F10" s="157"/>
      <c r="G10" s="248">
        <v>0</v>
      </c>
      <c r="H10" s="158"/>
      <c r="I10" s="248">
        <v>0</v>
      </c>
      <c r="J10" s="159"/>
      <c r="K10" s="248">
        <v>0</v>
      </c>
      <c r="L10" s="152"/>
      <c r="M10" s="160">
        <f>SUM(C10:K10)</f>
        <v>0</v>
      </c>
      <c r="O10" s="113"/>
    </row>
    <row r="11" spans="1:15" ht="12.75">
      <c r="A11" s="274" t="s">
        <v>24</v>
      </c>
      <c r="B11" s="152"/>
      <c r="C11" s="249">
        <v>0</v>
      </c>
      <c r="D11" s="161"/>
      <c r="E11" s="249">
        <v>0</v>
      </c>
      <c r="F11" s="161"/>
      <c r="G11" s="249">
        <v>0</v>
      </c>
      <c r="H11" s="161"/>
      <c r="I11" s="249">
        <v>0</v>
      </c>
      <c r="J11" s="161"/>
      <c r="K11" s="249">
        <v>0</v>
      </c>
      <c r="L11" s="159"/>
      <c r="M11" s="160">
        <f>SUM(C11:K11)</f>
        <v>0</v>
      </c>
      <c r="O11" s="113"/>
    </row>
    <row r="12" spans="1:15" ht="12.75">
      <c r="A12" s="274" t="s">
        <v>25</v>
      </c>
      <c r="B12" s="152"/>
      <c r="C12" s="249">
        <v>0</v>
      </c>
      <c r="D12" s="161"/>
      <c r="E12" s="249">
        <v>0</v>
      </c>
      <c r="F12" s="161"/>
      <c r="G12" s="249">
        <v>0</v>
      </c>
      <c r="H12" s="161"/>
      <c r="I12" s="249">
        <v>0</v>
      </c>
      <c r="J12" s="161"/>
      <c r="K12" s="249">
        <v>0</v>
      </c>
      <c r="L12" s="161"/>
      <c r="M12" s="160">
        <f>SUM(C12:K12)</f>
        <v>0</v>
      </c>
      <c r="O12" s="113"/>
    </row>
    <row r="13" spans="1:15" ht="12.75">
      <c r="A13" s="274" t="s">
        <v>26</v>
      </c>
      <c r="B13" s="152"/>
      <c r="C13" s="249">
        <v>0</v>
      </c>
      <c r="D13" s="161"/>
      <c r="E13" s="249">
        <v>0</v>
      </c>
      <c r="F13" s="161"/>
      <c r="G13" s="249">
        <v>0</v>
      </c>
      <c r="H13" s="161"/>
      <c r="I13" s="249">
        <v>0</v>
      </c>
      <c r="J13" s="161"/>
      <c r="K13" s="249">
        <v>0</v>
      </c>
      <c r="L13" s="161"/>
      <c r="M13" s="160">
        <f>SUM(C13:K13)</f>
        <v>0</v>
      </c>
      <c r="O13" s="113"/>
    </row>
    <row r="14" spans="1:24" s="131" customFormat="1" ht="12.75">
      <c r="A14" s="271" t="s">
        <v>214</v>
      </c>
      <c r="B14" s="162"/>
      <c r="C14" s="160">
        <f>SUM(C10:C13)</f>
        <v>0</v>
      </c>
      <c r="D14" s="108"/>
      <c r="E14" s="160">
        <f>SUM(E10:E13)</f>
        <v>0</v>
      </c>
      <c r="F14" s="108"/>
      <c r="G14" s="160">
        <f>SUM(G10:G13)</f>
        <v>0</v>
      </c>
      <c r="H14" s="108"/>
      <c r="I14" s="160">
        <f>SUM(I10:I13)</f>
        <v>0</v>
      </c>
      <c r="J14" s="108"/>
      <c r="K14" s="160">
        <f>SUM(K10:K13)</f>
        <v>0</v>
      </c>
      <c r="L14" s="108"/>
      <c r="M14" s="160">
        <f>SUM(M10:M13)</f>
        <v>0</v>
      </c>
      <c r="N14" s="336"/>
      <c r="O14" s="113"/>
      <c r="P14" s="113"/>
      <c r="Q14" s="113"/>
      <c r="R14" s="113"/>
      <c r="S14" s="113"/>
      <c r="T14" s="113"/>
      <c r="U14" s="113"/>
      <c r="V14" s="113"/>
      <c r="W14" s="113"/>
      <c r="X14" s="113"/>
    </row>
    <row r="15" spans="1:15" ht="12.75">
      <c r="A15" s="281"/>
      <c r="B15" s="152"/>
      <c r="C15" s="161"/>
      <c r="D15" s="161"/>
      <c r="E15" s="161"/>
      <c r="F15" s="161"/>
      <c r="G15" s="161"/>
      <c r="H15" s="161"/>
      <c r="I15" s="161"/>
      <c r="J15" s="161"/>
      <c r="K15" s="161"/>
      <c r="L15" s="161"/>
      <c r="M15" s="108"/>
      <c r="O15" s="113"/>
    </row>
    <row r="16" spans="1:15" ht="12.75">
      <c r="A16" s="271" t="s">
        <v>215</v>
      </c>
      <c r="B16" s="152"/>
      <c r="C16" s="161"/>
      <c r="D16" s="161"/>
      <c r="E16" s="161"/>
      <c r="F16" s="161"/>
      <c r="G16" s="161"/>
      <c r="H16" s="161"/>
      <c r="I16" s="161"/>
      <c r="J16" s="161"/>
      <c r="K16" s="161"/>
      <c r="L16" s="161"/>
      <c r="M16" s="108"/>
      <c r="O16" s="113"/>
    </row>
    <row r="17" spans="1:15" ht="12.75">
      <c r="A17" s="274" t="s">
        <v>212</v>
      </c>
      <c r="B17" s="152"/>
      <c r="C17" s="248">
        <v>0</v>
      </c>
      <c r="D17" s="157"/>
      <c r="E17" s="248">
        <v>0</v>
      </c>
      <c r="F17" s="157"/>
      <c r="G17" s="248">
        <v>0</v>
      </c>
      <c r="H17" s="158"/>
      <c r="I17" s="248">
        <v>0</v>
      </c>
      <c r="J17" s="159"/>
      <c r="K17" s="248">
        <v>0</v>
      </c>
      <c r="L17" s="152"/>
      <c r="M17" s="160">
        <f>SUM(C17:K17)</f>
        <v>0</v>
      </c>
      <c r="O17" s="113"/>
    </row>
    <row r="18" spans="1:15" ht="12.75">
      <c r="A18" s="274" t="s">
        <v>24</v>
      </c>
      <c r="B18" s="152"/>
      <c r="C18" s="249">
        <v>0</v>
      </c>
      <c r="D18" s="161"/>
      <c r="E18" s="249">
        <v>0</v>
      </c>
      <c r="F18" s="161"/>
      <c r="G18" s="249">
        <v>0</v>
      </c>
      <c r="H18" s="161"/>
      <c r="I18" s="249">
        <v>0</v>
      </c>
      <c r="J18" s="161"/>
      <c r="K18" s="249">
        <v>0</v>
      </c>
      <c r="L18" s="159"/>
      <c r="M18" s="160">
        <f>SUM(C18:K18)</f>
        <v>0</v>
      </c>
      <c r="O18" s="113"/>
    </row>
    <row r="19" spans="1:15" ht="12.75">
      <c r="A19" s="274" t="s">
        <v>25</v>
      </c>
      <c r="B19" s="152"/>
      <c r="C19" s="249">
        <v>0</v>
      </c>
      <c r="D19" s="161"/>
      <c r="E19" s="249">
        <v>0</v>
      </c>
      <c r="F19" s="161"/>
      <c r="G19" s="249">
        <v>0</v>
      </c>
      <c r="H19" s="161"/>
      <c r="I19" s="249">
        <v>0</v>
      </c>
      <c r="J19" s="161"/>
      <c r="K19" s="249">
        <v>0</v>
      </c>
      <c r="L19" s="161"/>
      <c r="M19" s="160">
        <f>SUM(C19:K19)</f>
        <v>0</v>
      </c>
      <c r="O19" s="113"/>
    </row>
    <row r="20" spans="1:15" ht="12.75">
      <c r="A20" s="274" t="s">
        <v>26</v>
      </c>
      <c r="B20" s="152"/>
      <c r="C20" s="249">
        <v>0</v>
      </c>
      <c r="D20" s="161"/>
      <c r="E20" s="249">
        <v>0</v>
      </c>
      <c r="F20" s="161"/>
      <c r="G20" s="249">
        <v>0</v>
      </c>
      <c r="H20" s="161"/>
      <c r="I20" s="249">
        <v>0</v>
      </c>
      <c r="J20" s="161"/>
      <c r="K20" s="249">
        <v>0</v>
      </c>
      <c r="L20" s="161"/>
      <c r="M20" s="160">
        <f>SUM(C20:K20)</f>
        <v>0</v>
      </c>
      <c r="O20" s="113"/>
    </row>
    <row r="21" spans="1:15" ht="12.75">
      <c r="A21" s="271" t="s">
        <v>216</v>
      </c>
      <c r="B21" s="152"/>
      <c r="C21" s="160">
        <f>SUM(C17:C20)</f>
        <v>0</v>
      </c>
      <c r="D21" s="108"/>
      <c r="E21" s="160">
        <f>SUM(E17:E20)</f>
        <v>0</v>
      </c>
      <c r="F21" s="108"/>
      <c r="G21" s="160">
        <f>SUM(G17:G20)</f>
        <v>0</v>
      </c>
      <c r="H21" s="108"/>
      <c r="I21" s="160">
        <f>SUM(I17:I20)</f>
        <v>0</v>
      </c>
      <c r="J21" s="108"/>
      <c r="K21" s="160">
        <f>SUM(K17:K20)</f>
        <v>0</v>
      </c>
      <c r="L21" s="108"/>
      <c r="M21" s="160">
        <f>SUM(M17:M20)</f>
        <v>0</v>
      </c>
      <c r="O21" s="113"/>
    </row>
    <row r="22" spans="1:15" ht="12.75">
      <c r="A22" s="281"/>
      <c r="B22" s="152"/>
      <c r="C22" s="161"/>
      <c r="D22" s="161"/>
      <c r="E22" s="161"/>
      <c r="F22" s="161"/>
      <c r="G22" s="161"/>
      <c r="H22" s="161"/>
      <c r="I22" s="161"/>
      <c r="J22" s="161"/>
      <c r="K22" s="161"/>
      <c r="L22" s="161"/>
      <c r="M22" s="108"/>
      <c r="O22" s="113"/>
    </row>
    <row r="23" spans="1:15" ht="12.75">
      <c r="A23" s="271" t="s">
        <v>217</v>
      </c>
      <c r="B23" s="152"/>
      <c r="C23" s="161"/>
      <c r="D23" s="161"/>
      <c r="E23" s="161"/>
      <c r="F23" s="161"/>
      <c r="G23" s="161"/>
      <c r="H23" s="161"/>
      <c r="I23" s="161"/>
      <c r="J23" s="161"/>
      <c r="K23" s="161"/>
      <c r="L23" s="161"/>
      <c r="M23" s="108"/>
      <c r="O23" s="113"/>
    </row>
    <row r="24" spans="1:15" ht="12.75">
      <c r="A24" s="274" t="s">
        <v>212</v>
      </c>
      <c r="B24" s="152"/>
      <c r="C24" s="248">
        <v>0</v>
      </c>
      <c r="D24" s="157"/>
      <c r="E24" s="248">
        <v>0</v>
      </c>
      <c r="F24" s="157"/>
      <c r="G24" s="248">
        <v>0</v>
      </c>
      <c r="H24" s="158"/>
      <c r="I24" s="248">
        <v>0</v>
      </c>
      <c r="J24" s="159"/>
      <c r="K24" s="248">
        <v>0</v>
      </c>
      <c r="L24" s="152"/>
      <c r="M24" s="160">
        <f>SUM(C24:K24)</f>
        <v>0</v>
      </c>
      <c r="O24" s="113"/>
    </row>
    <row r="25" spans="1:15" ht="12.75">
      <c r="A25" s="274" t="s">
        <v>24</v>
      </c>
      <c r="B25" s="152"/>
      <c r="C25" s="249">
        <v>0</v>
      </c>
      <c r="D25" s="161"/>
      <c r="E25" s="249">
        <v>0</v>
      </c>
      <c r="F25" s="161"/>
      <c r="G25" s="249">
        <v>0</v>
      </c>
      <c r="H25" s="161"/>
      <c r="I25" s="249">
        <v>0</v>
      </c>
      <c r="J25" s="161"/>
      <c r="K25" s="249">
        <v>0</v>
      </c>
      <c r="L25" s="159"/>
      <c r="M25" s="160">
        <f>SUM(C25:K25)</f>
        <v>0</v>
      </c>
      <c r="O25" s="113"/>
    </row>
    <row r="26" spans="1:15" ht="12.75">
      <c r="A26" s="274" t="s">
        <v>25</v>
      </c>
      <c r="B26" s="152"/>
      <c r="C26" s="249">
        <v>0</v>
      </c>
      <c r="D26" s="161"/>
      <c r="E26" s="249">
        <v>0</v>
      </c>
      <c r="F26" s="161"/>
      <c r="G26" s="249">
        <v>0</v>
      </c>
      <c r="H26" s="161"/>
      <c r="I26" s="249">
        <v>0</v>
      </c>
      <c r="J26" s="161"/>
      <c r="K26" s="249">
        <v>0</v>
      </c>
      <c r="L26" s="161"/>
      <c r="M26" s="160">
        <f>SUM(C26:K26)</f>
        <v>0</v>
      </c>
      <c r="O26" s="113"/>
    </row>
    <row r="27" spans="1:15" ht="12.75">
      <c r="A27" s="274" t="s">
        <v>26</v>
      </c>
      <c r="B27" s="152"/>
      <c r="C27" s="249">
        <v>0</v>
      </c>
      <c r="D27" s="161"/>
      <c r="E27" s="249">
        <v>0</v>
      </c>
      <c r="F27" s="161"/>
      <c r="G27" s="249">
        <v>0</v>
      </c>
      <c r="H27" s="161"/>
      <c r="I27" s="249">
        <v>0</v>
      </c>
      <c r="J27" s="161"/>
      <c r="K27" s="249">
        <v>0</v>
      </c>
      <c r="L27" s="161"/>
      <c r="M27" s="160">
        <f>SUM(C27:K27)</f>
        <v>0</v>
      </c>
      <c r="O27" s="113"/>
    </row>
    <row r="28" spans="1:15" ht="12.75">
      <c r="A28" s="271" t="s">
        <v>218</v>
      </c>
      <c r="B28" s="152"/>
      <c r="C28" s="160">
        <f>SUM(C24:C27)</f>
        <v>0</v>
      </c>
      <c r="D28" s="108"/>
      <c r="E28" s="160">
        <f>SUM(E24:E27)</f>
        <v>0</v>
      </c>
      <c r="F28" s="108"/>
      <c r="G28" s="160">
        <f>SUM(G24:G27)</f>
        <v>0</v>
      </c>
      <c r="H28" s="108"/>
      <c r="I28" s="160">
        <f>SUM(I24:I27)</f>
        <v>0</v>
      </c>
      <c r="J28" s="108"/>
      <c r="K28" s="160">
        <f>SUM(K24:K27)</f>
        <v>0</v>
      </c>
      <c r="L28" s="108"/>
      <c r="M28" s="160">
        <f>SUM(M24:M27)</f>
        <v>0</v>
      </c>
      <c r="O28" s="113"/>
    </row>
    <row r="29" spans="1:15" ht="12.75">
      <c r="A29" s="281"/>
      <c r="B29" s="152"/>
      <c r="C29" s="161"/>
      <c r="D29" s="161"/>
      <c r="E29" s="161"/>
      <c r="F29" s="161"/>
      <c r="G29" s="161"/>
      <c r="H29" s="161"/>
      <c r="I29" s="161"/>
      <c r="J29" s="161"/>
      <c r="K29" s="161"/>
      <c r="L29" s="161"/>
      <c r="M29" s="108"/>
      <c r="O29" s="113"/>
    </row>
    <row r="30" spans="1:15" ht="12.75">
      <c r="A30" s="271" t="s">
        <v>219</v>
      </c>
      <c r="B30" s="152"/>
      <c r="C30" s="161"/>
      <c r="D30" s="161"/>
      <c r="E30" s="161"/>
      <c r="F30" s="161"/>
      <c r="G30" s="161"/>
      <c r="H30" s="161"/>
      <c r="I30" s="161"/>
      <c r="J30" s="161"/>
      <c r="K30" s="161"/>
      <c r="L30" s="161"/>
      <c r="M30" s="108"/>
      <c r="O30" s="113"/>
    </row>
    <row r="31" spans="1:15" ht="12.75">
      <c r="A31" s="274" t="s">
        <v>212</v>
      </c>
      <c r="B31" s="152"/>
      <c r="C31" s="248">
        <v>0</v>
      </c>
      <c r="D31" s="157"/>
      <c r="E31" s="248">
        <v>0</v>
      </c>
      <c r="F31" s="157"/>
      <c r="G31" s="248">
        <v>0</v>
      </c>
      <c r="H31" s="158"/>
      <c r="I31" s="248">
        <v>0</v>
      </c>
      <c r="J31" s="159"/>
      <c r="K31" s="248">
        <v>0</v>
      </c>
      <c r="L31" s="152"/>
      <c r="M31" s="160">
        <f>SUM(C31:K31)</f>
        <v>0</v>
      </c>
      <c r="O31" s="113"/>
    </row>
    <row r="32" spans="1:15" ht="12.75">
      <c r="A32" s="274" t="s">
        <v>24</v>
      </c>
      <c r="B32" s="152"/>
      <c r="C32" s="249">
        <v>0</v>
      </c>
      <c r="D32" s="161"/>
      <c r="E32" s="249">
        <v>0</v>
      </c>
      <c r="F32" s="161"/>
      <c r="G32" s="249">
        <v>0</v>
      </c>
      <c r="H32" s="161"/>
      <c r="I32" s="249">
        <v>0</v>
      </c>
      <c r="J32" s="161"/>
      <c r="K32" s="249">
        <v>0</v>
      </c>
      <c r="L32" s="159"/>
      <c r="M32" s="160">
        <f>SUM(C32:K32)</f>
        <v>0</v>
      </c>
      <c r="O32" s="113"/>
    </row>
    <row r="33" spans="1:15" ht="12.75">
      <c r="A33" s="274" t="s">
        <v>25</v>
      </c>
      <c r="B33" s="152"/>
      <c r="C33" s="249">
        <v>0</v>
      </c>
      <c r="D33" s="161"/>
      <c r="E33" s="249">
        <v>0</v>
      </c>
      <c r="F33" s="161"/>
      <c r="G33" s="249">
        <v>0</v>
      </c>
      <c r="H33" s="161"/>
      <c r="I33" s="249">
        <v>0</v>
      </c>
      <c r="J33" s="161"/>
      <c r="K33" s="249">
        <v>0</v>
      </c>
      <c r="L33" s="161"/>
      <c r="M33" s="160">
        <f>SUM(C33:K33)</f>
        <v>0</v>
      </c>
      <c r="O33" s="113"/>
    </row>
    <row r="34" spans="1:15" ht="12.75">
      <c r="A34" s="274" t="s">
        <v>26</v>
      </c>
      <c r="B34" s="152"/>
      <c r="C34" s="249">
        <v>0</v>
      </c>
      <c r="D34" s="161"/>
      <c r="E34" s="249">
        <v>0</v>
      </c>
      <c r="F34" s="161"/>
      <c r="G34" s="249">
        <v>0</v>
      </c>
      <c r="H34" s="161"/>
      <c r="I34" s="249">
        <v>0</v>
      </c>
      <c r="J34" s="161"/>
      <c r="K34" s="249">
        <v>0</v>
      </c>
      <c r="L34" s="161"/>
      <c r="M34" s="160">
        <f>SUM(C34:K34)</f>
        <v>0</v>
      </c>
      <c r="O34" s="113"/>
    </row>
    <row r="35" spans="1:15" ht="12.75">
      <c r="A35" s="271" t="s">
        <v>220</v>
      </c>
      <c r="B35" s="152"/>
      <c r="C35" s="160">
        <f>SUM(C31:C34)</f>
        <v>0</v>
      </c>
      <c r="D35" s="108"/>
      <c r="E35" s="160">
        <f>SUM(E31:E34)</f>
        <v>0</v>
      </c>
      <c r="F35" s="108"/>
      <c r="G35" s="160">
        <f>SUM(G31:G34)</f>
        <v>0</v>
      </c>
      <c r="H35" s="108"/>
      <c r="I35" s="160">
        <f>SUM(I31:I34)</f>
        <v>0</v>
      </c>
      <c r="J35" s="108"/>
      <c r="K35" s="160">
        <f>SUM(K31:K34)</f>
        <v>0</v>
      </c>
      <c r="L35" s="108"/>
      <c r="M35" s="160">
        <f>SUM(M31:M34)</f>
        <v>0</v>
      </c>
      <c r="O35" s="113"/>
    </row>
    <row r="36" spans="1:15" ht="12.75">
      <c r="A36" s="281"/>
      <c r="B36" s="152"/>
      <c r="C36" s="161"/>
      <c r="D36" s="161"/>
      <c r="E36" s="161"/>
      <c r="F36" s="161"/>
      <c r="G36" s="161"/>
      <c r="H36" s="161"/>
      <c r="I36" s="161"/>
      <c r="J36" s="161"/>
      <c r="K36" s="161"/>
      <c r="L36" s="161"/>
      <c r="M36" s="108"/>
      <c r="O36" s="113"/>
    </row>
    <row r="37" spans="1:15" ht="12.75">
      <c r="A37" s="271" t="s">
        <v>221</v>
      </c>
      <c r="B37" s="152"/>
      <c r="C37" s="161"/>
      <c r="D37" s="161"/>
      <c r="E37" s="161"/>
      <c r="F37" s="161"/>
      <c r="G37" s="161"/>
      <c r="H37" s="161"/>
      <c r="I37" s="161"/>
      <c r="J37" s="161"/>
      <c r="K37" s="161"/>
      <c r="L37" s="161"/>
      <c r="M37" s="108"/>
      <c r="O37" s="113"/>
    </row>
    <row r="38" spans="1:15" ht="12.75">
      <c r="A38" s="274" t="s">
        <v>212</v>
      </c>
      <c r="B38" s="152"/>
      <c r="C38" s="248">
        <v>0</v>
      </c>
      <c r="D38" s="157"/>
      <c r="E38" s="248">
        <v>0</v>
      </c>
      <c r="F38" s="157"/>
      <c r="G38" s="248">
        <v>0</v>
      </c>
      <c r="H38" s="158"/>
      <c r="I38" s="248">
        <v>0</v>
      </c>
      <c r="J38" s="159"/>
      <c r="K38" s="248">
        <v>0</v>
      </c>
      <c r="L38" s="152"/>
      <c r="M38" s="160">
        <f>SUM(C38:K38)</f>
        <v>0</v>
      </c>
      <c r="O38" s="113"/>
    </row>
    <row r="39" spans="1:15" ht="12.75">
      <c r="A39" s="274" t="s">
        <v>24</v>
      </c>
      <c r="B39" s="152"/>
      <c r="C39" s="249">
        <v>0</v>
      </c>
      <c r="D39" s="161"/>
      <c r="E39" s="249">
        <v>0</v>
      </c>
      <c r="F39" s="161"/>
      <c r="G39" s="249">
        <v>0</v>
      </c>
      <c r="H39" s="161"/>
      <c r="I39" s="249">
        <v>0</v>
      </c>
      <c r="J39" s="161"/>
      <c r="K39" s="249">
        <v>0</v>
      </c>
      <c r="L39" s="159"/>
      <c r="M39" s="160">
        <f>SUM(C39:K39)</f>
        <v>0</v>
      </c>
      <c r="O39" s="113"/>
    </row>
    <row r="40" spans="1:15" ht="12.75">
      <c r="A40" s="274" t="s">
        <v>25</v>
      </c>
      <c r="B40" s="152"/>
      <c r="C40" s="249">
        <v>0</v>
      </c>
      <c r="D40" s="161"/>
      <c r="E40" s="249">
        <v>0</v>
      </c>
      <c r="F40" s="161"/>
      <c r="G40" s="249">
        <v>0</v>
      </c>
      <c r="H40" s="161"/>
      <c r="I40" s="249">
        <v>0</v>
      </c>
      <c r="J40" s="161"/>
      <c r="K40" s="249">
        <v>0</v>
      </c>
      <c r="L40" s="161"/>
      <c r="M40" s="160">
        <f>SUM(C40:K40)</f>
        <v>0</v>
      </c>
      <c r="O40" s="113"/>
    </row>
    <row r="41" spans="1:15" ht="12.75">
      <c r="A41" s="274" t="s">
        <v>26</v>
      </c>
      <c r="B41" s="152"/>
      <c r="C41" s="249">
        <v>0</v>
      </c>
      <c r="D41" s="161"/>
      <c r="E41" s="249">
        <v>0</v>
      </c>
      <c r="F41" s="161"/>
      <c r="G41" s="249">
        <v>0</v>
      </c>
      <c r="H41" s="161"/>
      <c r="I41" s="249">
        <v>0</v>
      </c>
      <c r="J41" s="161"/>
      <c r="K41" s="249">
        <v>0</v>
      </c>
      <c r="L41" s="161"/>
      <c r="M41" s="160">
        <f>SUM(C41:K41)</f>
        <v>0</v>
      </c>
      <c r="O41" s="113"/>
    </row>
    <row r="42" spans="1:15" ht="12.75">
      <c r="A42" s="271" t="s">
        <v>222</v>
      </c>
      <c r="B42" s="152"/>
      <c r="C42" s="160">
        <f>SUM(C38:C41)</f>
        <v>0</v>
      </c>
      <c r="D42" s="108"/>
      <c r="E42" s="160">
        <f>SUM(E38:E41)</f>
        <v>0</v>
      </c>
      <c r="F42" s="108"/>
      <c r="G42" s="160">
        <f>SUM(G38:G41)</f>
        <v>0</v>
      </c>
      <c r="H42" s="108"/>
      <c r="I42" s="160">
        <f>SUM(I38:I41)</f>
        <v>0</v>
      </c>
      <c r="J42" s="108"/>
      <c r="K42" s="160">
        <f>SUM(K38:K41)</f>
        <v>0</v>
      </c>
      <c r="L42" s="108"/>
      <c r="M42" s="160">
        <f>SUM(M38:M41)</f>
        <v>0</v>
      </c>
      <c r="O42" s="113"/>
    </row>
    <row r="43" spans="1:15" ht="12.75">
      <c r="A43" s="281"/>
      <c r="B43" s="152"/>
      <c r="C43" s="161"/>
      <c r="D43" s="161"/>
      <c r="E43" s="161"/>
      <c r="F43" s="161"/>
      <c r="G43" s="161"/>
      <c r="H43" s="161"/>
      <c r="I43" s="161"/>
      <c r="J43" s="161"/>
      <c r="K43" s="161"/>
      <c r="L43" s="161"/>
      <c r="M43" s="108"/>
      <c r="O43" s="113"/>
    </row>
    <row r="44" spans="1:15" ht="12.75">
      <c r="A44" s="271" t="s">
        <v>225</v>
      </c>
      <c r="B44" s="152"/>
      <c r="C44" s="161"/>
      <c r="D44" s="161"/>
      <c r="E44" s="161"/>
      <c r="F44" s="161"/>
      <c r="G44" s="161"/>
      <c r="H44" s="161"/>
      <c r="I44" s="161"/>
      <c r="J44" s="161"/>
      <c r="K44" s="161"/>
      <c r="L44" s="161"/>
      <c r="M44" s="108"/>
      <c r="O44" s="113"/>
    </row>
    <row r="45" spans="1:15" ht="12.75">
      <c r="A45" s="274" t="s">
        <v>212</v>
      </c>
      <c r="B45" s="152"/>
      <c r="C45" s="248">
        <v>0</v>
      </c>
      <c r="D45" s="157"/>
      <c r="E45" s="248">
        <v>0</v>
      </c>
      <c r="F45" s="157"/>
      <c r="G45" s="248">
        <v>0</v>
      </c>
      <c r="H45" s="158"/>
      <c r="I45" s="248">
        <v>0</v>
      </c>
      <c r="J45" s="159"/>
      <c r="K45" s="248">
        <v>0</v>
      </c>
      <c r="L45" s="152"/>
      <c r="M45" s="160">
        <f>SUM(C45:K45)</f>
        <v>0</v>
      </c>
      <c r="O45" s="113"/>
    </row>
    <row r="46" spans="1:15" ht="12.75">
      <c r="A46" s="274" t="s">
        <v>24</v>
      </c>
      <c r="B46" s="152"/>
      <c r="C46" s="249">
        <v>0</v>
      </c>
      <c r="D46" s="161"/>
      <c r="E46" s="249">
        <v>0</v>
      </c>
      <c r="F46" s="161"/>
      <c r="G46" s="249">
        <v>0</v>
      </c>
      <c r="H46" s="161"/>
      <c r="I46" s="249">
        <v>0</v>
      </c>
      <c r="J46" s="161"/>
      <c r="K46" s="249">
        <v>0</v>
      </c>
      <c r="L46" s="159"/>
      <c r="M46" s="160">
        <f>SUM(C46:K46)</f>
        <v>0</v>
      </c>
      <c r="O46" s="113"/>
    </row>
    <row r="47" spans="1:15" ht="12.75">
      <c r="A47" s="274" t="s">
        <v>25</v>
      </c>
      <c r="B47" s="152"/>
      <c r="C47" s="249">
        <v>0</v>
      </c>
      <c r="D47" s="161"/>
      <c r="E47" s="249">
        <v>0</v>
      </c>
      <c r="F47" s="161"/>
      <c r="G47" s="249">
        <v>0</v>
      </c>
      <c r="H47" s="161"/>
      <c r="I47" s="249">
        <v>0</v>
      </c>
      <c r="J47" s="161"/>
      <c r="K47" s="249">
        <v>0</v>
      </c>
      <c r="L47" s="161"/>
      <c r="M47" s="160">
        <f>SUM(C47:K47)</f>
        <v>0</v>
      </c>
      <c r="O47" s="113"/>
    </row>
    <row r="48" spans="1:15" ht="12.75">
      <c r="A48" s="274" t="s">
        <v>26</v>
      </c>
      <c r="B48" s="152"/>
      <c r="C48" s="249">
        <v>0</v>
      </c>
      <c r="D48" s="161"/>
      <c r="E48" s="249">
        <v>0</v>
      </c>
      <c r="F48" s="161"/>
      <c r="G48" s="249">
        <v>0</v>
      </c>
      <c r="H48" s="161"/>
      <c r="I48" s="249">
        <v>0</v>
      </c>
      <c r="J48" s="161"/>
      <c r="K48" s="249">
        <v>0</v>
      </c>
      <c r="L48" s="161"/>
      <c r="M48" s="160">
        <f>SUM(C48:K48)</f>
        <v>0</v>
      </c>
      <c r="O48" s="113"/>
    </row>
    <row r="49" spans="1:15" ht="12.75">
      <c r="A49" s="271" t="s">
        <v>222</v>
      </c>
      <c r="B49" s="152"/>
      <c r="C49" s="160">
        <f>SUM(C45:C48)</f>
        <v>0</v>
      </c>
      <c r="D49" s="108"/>
      <c r="E49" s="160">
        <f>SUM(E45:E48)</f>
        <v>0</v>
      </c>
      <c r="F49" s="108"/>
      <c r="G49" s="160">
        <f>SUM(G45:G48)</f>
        <v>0</v>
      </c>
      <c r="H49" s="108"/>
      <c r="I49" s="160">
        <f>SUM(I45:I48)</f>
        <v>0</v>
      </c>
      <c r="J49" s="108"/>
      <c r="K49" s="160">
        <f>SUM(K45:K48)</f>
        <v>0</v>
      </c>
      <c r="L49" s="108"/>
      <c r="M49" s="160">
        <f>SUM(M45:M48)</f>
        <v>0</v>
      </c>
      <c r="O49" s="113"/>
    </row>
    <row r="50" spans="1:15" ht="12.75">
      <c r="A50" s="281"/>
      <c r="B50" s="152"/>
      <c r="C50" s="161"/>
      <c r="D50" s="161"/>
      <c r="E50" s="161"/>
      <c r="F50" s="161"/>
      <c r="G50" s="161"/>
      <c r="H50" s="161"/>
      <c r="I50" s="161"/>
      <c r="J50" s="161"/>
      <c r="K50" s="161"/>
      <c r="L50" s="161"/>
      <c r="M50" s="108"/>
      <c r="O50" s="113"/>
    </row>
    <row r="51" spans="1:15" ht="12.75">
      <c r="A51" s="275" t="s">
        <v>28</v>
      </c>
      <c r="B51" s="152"/>
      <c r="C51" s="161"/>
      <c r="D51" s="161"/>
      <c r="E51" s="161"/>
      <c r="F51" s="161"/>
      <c r="G51" s="161"/>
      <c r="H51" s="161"/>
      <c r="I51" s="161"/>
      <c r="J51" s="161"/>
      <c r="K51" s="161"/>
      <c r="L51" s="161"/>
      <c r="M51" s="108"/>
      <c r="O51" s="113"/>
    </row>
    <row r="52" spans="1:15" ht="12.75">
      <c r="A52" s="274" t="s">
        <v>29</v>
      </c>
      <c r="B52" s="152"/>
      <c r="C52" s="248">
        <v>0</v>
      </c>
      <c r="D52" s="157"/>
      <c r="E52" s="248">
        <v>0</v>
      </c>
      <c r="F52" s="157"/>
      <c r="G52" s="248">
        <v>0</v>
      </c>
      <c r="H52" s="158"/>
      <c r="I52" s="248">
        <v>0</v>
      </c>
      <c r="J52" s="159"/>
      <c r="K52" s="248">
        <v>0</v>
      </c>
      <c r="L52" s="161"/>
      <c r="M52" s="160">
        <f aca="true" t="shared" si="0" ref="M52:M59">SUM(C52:K52)</f>
        <v>0</v>
      </c>
      <c r="O52" s="113"/>
    </row>
    <row r="53" spans="1:15" ht="12.75">
      <c r="A53" s="274" t="s">
        <v>30</v>
      </c>
      <c r="B53" s="152"/>
      <c r="C53" s="249">
        <v>0</v>
      </c>
      <c r="D53" s="161"/>
      <c r="E53" s="249">
        <v>0</v>
      </c>
      <c r="F53" s="161"/>
      <c r="G53" s="249">
        <v>0</v>
      </c>
      <c r="H53" s="161"/>
      <c r="I53" s="249">
        <v>0</v>
      </c>
      <c r="J53" s="161"/>
      <c r="K53" s="249">
        <v>0</v>
      </c>
      <c r="L53" s="161"/>
      <c r="M53" s="160">
        <f t="shared" si="0"/>
        <v>0</v>
      </c>
      <c r="O53" s="113"/>
    </row>
    <row r="54" spans="1:15" ht="12.75">
      <c r="A54" s="274" t="s">
        <v>31</v>
      </c>
      <c r="B54" s="152"/>
      <c r="C54" s="249">
        <v>0</v>
      </c>
      <c r="D54" s="161"/>
      <c r="E54" s="249">
        <v>0</v>
      </c>
      <c r="F54" s="161"/>
      <c r="G54" s="249">
        <v>0</v>
      </c>
      <c r="H54" s="161"/>
      <c r="I54" s="249">
        <v>0</v>
      </c>
      <c r="J54" s="161"/>
      <c r="K54" s="249">
        <v>0</v>
      </c>
      <c r="L54" s="161"/>
      <c r="M54" s="160">
        <f t="shared" si="0"/>
        <v>0</v>
      </c>
      <c r="O54" s="113"/>
    </row>
    <row r="55" spans="1:24" s="338" customFormat="1" ht="12.75">
      <c r="A55" s="276" t="s">
        <v>32</v>
      </c>
      <c r="B55" s="165"/>
      <c r="C55" s="249">
        <v>0</v>
      </c>
      <c r="D55" s="161"/>
      <c r="E55" s="249">
        <v>0</v>
      </c>
      <c r="F55" s="161"/>
      <c r="G55" s="249">
        <v>0</v>
      </c>
      <c r="H55" s="161"/>
      <c r="I55" s="249">
        <v>0</v>
      </c>
      <c r="J55" s="161"/>
      <c r="K55" s="249">
        <v>0</v>
      </c>
      <c r="L55" s="166"/>
      <c r="M55" s="160">
        <f t="shared" si="0"/>
        <v>0</v>
      </c>
      <c r="N55" s="337"/>
      <c r="O55" s="113"/>
      <c r="P55" s="113"/>
      <c r="Q55" s="113"/>
      <c r="R55" s="113"/>
      <c r="S55" s="113"/>
      <c r="T55" s="113"/>
      <c r="U55" s="113"/>
      <c r="V55" s="113"/>
      <c r="W55" s="113"/>
      <c r="X55" s="113"/>
    </row>
    <row r="56" spans="1:15" ht="12.75">
      <c r="A56" s="274" t="s">
        <v>33</v>
      </c>
      <c r="B56" s="152"/>
      <c r="C56" s="249">
        <v>0</v>
      </c>
      <c r="D56" s="161"/>
      <c r="E56" s="249">
        <v>0</v>
      </c>
      <c r="F56" s="161"/>
      <c r="G56" s="249">
        <v>0</v>
      </c>
      <c r="H56" s="161"/>
      <c r="I56" s="249">
        <v>0</v>
      </c>
      <c r="J56" s="161"/>
      <c r="K56" s="249">
        <v>0</v>
      </c>
      <c r="L56" s="161"/>
      <c r="M56" s="160">
        <f t="shared" si="0"/>
        <v>0</v>
      </c>
      <c r="O56" s="113"/>
    </row>
    <row r="57" spans="1:15" ht="12.75">
      <c r="A57" s="274" t="s">
        <v>34</v>
      </c>
      <c r="B57" s="152"/>
      <c r="C57" s="249">
        <v>0</v>
      </c>
      <c r="D57" s="161"/>
      <c r="E57" s="249">
        <v>0</v>
      </c>
      <c r="F57" s="161"/>
      <c r="G57" s="249">
        <v>0</v>
      </c>
      <c r="H57" s="161"/>
      <c r="I57" s="249">
        <v>0</v>
      </c>
      <c r="J57" s="161"/>
      <c r="K57" s="249">
        <v>0</v>
      </c>
      <c r="L57" s="161"/>
      <c r="M57" s="160">
        <f t="shared" si="0"/>
        <v>0</v>
      </c>
      <c r="O57" s="113"/>
    </row>
    <row r="58" spans="1:15" ht="12.75">
      <c r="A58" s="274" t="s">
        <v>26</v>
      </c>
      <c r="B58" s="152"/>
      <c r="C58" s="249">
        <v>0</v>
      </c>
      <c r="D58" s="161"/>
      <c r="E58" s="249">
        <v>0</v>
      </c>
      <c r="F58" s="161"/>
      <c r="G58" s="249">
        <v>0</v>
      </c>
      <c r="H58" s="161"/>
      <c r="I58" s="249">
        <v>0</v>
      </c>
      <c r="J58" s="161"/>
      <c r="K58" s="249">
        <v>0</v>
      </c>
      <c r="L58" s="161"/>
      <c r="M58" s="160">
        <f t="shared" si="0"/>
        <v>0</v>
      </c>
      <c r="O58" s="113"/>
    </row>
    <row r="59" spans="1:24" s="131" customFormat="1" ht="12.75">
      <c r="A59" s="275" t="s">
        <v>35</v>
      </c>
      <c r="B59" s="162"/>
      <c r="C59" s="160">
        <f>SUM(C52:C58)</f>
        <v>0</v>
      </c>
      <c r="D59" s="108"/>
      <c r="E59" s="160">
        <f>SUM(E52:E58)</f>
        <v>0</v>
      </c>
      <c r="F59" s="108"/>
      <c r="G59" s="160">
        <f>SUM(G52:G58)</f>
        <v>0</v>
      </c>
      <c r="H59" s="108"/>
      <c r="I59" s="160">
        <f>SUM(I52:I58)</f>
        <v>0</v>
      </c>
      <c r="J59" s="108"/>
      <c r="K59" s="160">
        <f>SUM(K52:K58)</f>
        <v>0</v>
      </c>
      <c r="L59" s="108"/>
      <c r="M59" s="160">
        <f t="shared" si="0"/>
        <v>0</v>
      </c>
      <c r="N59" s="336"/>
      <c r="O59" s="113"/>
      <c r="P59" s="113"/>
      <c r="Q59" s="113"/>
      <c r="R59" s="113"/>
      <c r="S59" s="113"/>
      <c r="T59" s="113"/>
      <c r="U59" s="113"/>
      <c r="V59" s="113"/>
      <c r="W59" s="113"/>
      <c r="X59" s="113"/>
    </row>
    <row r="60" spans="1:15" ht="12.75">
      <c r="A60" s="282"/>
      <c r="B60" s="152"/>
      <c r="C60" s="161"/>
      <c r="D60" s="161"/>
      <c r="E60" s="161"/>
      <c r="F60" s="161"/>
      <c r="G60" s="161"/>
      <c r="H60" s="161"/>
      <c r="I60" s="161"/>
      <c r="J60" s="161"/>
      <c r="K60" s="161"/>
      <c r="L60" s="161"/>
      <c r="M60" s="108"/>
      <c r="O60" s="113"/>
    </row>
    <row r="61" spans="1:15" ht="12.75">
      <c r="A61" s="275" t="s">
        <v>36</v>
      </c>
      <c r="B61" s="152"/>
      <c r="C61" s="161"/>
      <c r="D61" s="161"/>
      <c r="E61" s="161"/>
      <c r="F61" s="161"/>
      <c r="G61" s="161"/>
      <c r="H61" s="161"/>
      <c r="I61" s="161"/>
      <c r="J61" s="161"/>
      <c r="K61" s="161"/>
      <c r="L61" s="161"/>
      <c r="M61" s="108"/>
      <c r="O61" s="113"/>
    </row>
    <row r="62" spans="1:15" ht="12.75">
      <c r="A62" s="276" t="s">
        <v>37</v>
      </c>
      <c r="B62" s="152"/>
      <c r="C62" s="248">
        <v>0</v>
      </c>
      <c r="D62" s="157"/>
      <c r="E62" s="248">
        <v>0</v>
      </c>
      <c r="F62" s="157"/>
      <c r="G62" s="248">
        <v>0</v>
      </c>
      <c r="H62" s="158"/>
      <c r="I62" s="248">
        <v>0</v>
      </c>
      <c r="J62" s="159"/>
      <c r="K62" s="248">
        <v>0</v>
      </c>
      <c r="L62" s="161"/>
      <c r="M62" s="160">
        <f aca="true" t="shared" si="1" ref="M62:M68">SUM(C62:K62)</f>
        <v>0</v>
      </c>
      <c r="O62" s="113"/>
    </row>
    <row r="63" spans="1:24" s="338" customFormat="1" ht="12.75">
      <c r="A63" s="276" t="s">
        <v>38</v>
      </c>
      <c r="B63" s="165"/>
      <c r="C63" s="249">
        <v>0</v>
      </c>
      <c r="D63" s="161"/>
      <c r="E63" s="249">
        <v>0</v>
      </c>
      <c r="F63" s="161"/>
      <c r="G63" s="249">
        <v>0</v>
      </c>
      <c r="H63" s="161"/>
      <c r="I63" s="249">
        <v>0</v>
      </c>
      <c r="J63" s="161"/>
      <c r="K63" s="249">
        <v>0</v>
      </c>
      <c r="L63" s="166"/>
      <c r="M63" s="160">
        <f t="shared" si="1"/>
        <v>0</v>
      </c>
      <c r="N63" s="337"/>
      <c r="O63" s="113"/>
      <c r="P63" s="113"/>
      <c r="Q63" s="113"/>
      <c r="R63" s="113"/>
      <c r="S63" s="113"/>
      <c r="T63" s="113"/>
      <c r="U63" s="113"/>
      <c r="V63" s="113"/>
      <c r="W63" s="113"/>
      <c r="X63" s="113"/>
    </row>
    <row r="64" spans="1:24" s="338" customFormat="1" ht="12.75">
      <c r="A64" s="276" t="s">
        <v>39</v>
      </c>
      <c r="B64" s="165"/>
      <c r="C64" s="249">
        <v>0</v>
      </c>
      <c r="D64" s="161"/>
      <c r="E64" s="249">
        <v>0</v>
      </c>
      <c r="F64" s="161"/>
      <c r="G64" s="249">
        <v>0</v>
      </c>
      <c r="H64" s="161"/>
      <c r="I64" s="249">
        <v>0</v>
      </c>
      <c r="J64" s="161"/>
      <c r="K64" s="249">
        <v>0</v>
      </c>
      <c r="L64" s="166"/>
      <c r="M64" s="160">
        <f t="shared" si="1"/>
        <v>0</v>
      </c>
      <c r="N64" s="337"/>
      <c r="O64" s="113"/>
      <c r="P64" s="113"/>
      <c r="Q64" s="113"/>
      <c r="R64" s="113"/>
      <c r="S64" s="113"/>
      <c r="T64" s="113"/>
      <c r="U64" s="113"/>
      <c r="V64" s="113"/>
      <c r="W64" s="113"/>
      <c r="X64" s="113"/>
    </row>
    <row r="65" spans="1:24" s="338" customFormat="1" ht="12.75">
      <c r="A65" s="276" t="s">
        <v>40</v>
      </c>
      <c r="B65" s="165"/>
      <c r="C65" s="249">
        <v>0</v>
      </c>
      <c r="D65" s="161"/>
      <c r="E65" s="249">
        <v>0</v>
      </c>
      <c r="F65" s="161"/>
      <c r="G65" s="249">
        <v>0</v>
      </c>
      <c r="H65" s="161"/>
      <c r="I65" s="249">
        <v>0</v>
      </c>
      <c r="J65" s="161"/>
      <c r="K65" s="249">
        <v>0</v>
      </c>
      <c r="L65" s="166"/>
      <c r="M65" s="160">
        <f t="shared" si="1"/>
        <v>0</v>
      </c>
      <c r="N65" s="337"/>
      <c r="O65" s="113"/>
      <c r="P65" s="113"/>
      <c r="Q65" s="113"/>
      <c r="R65" s="113"/>
      <c r="S65" s="113"/>
      <c r="T65" s="113"/>
      <c r="U65" s="113"/>
      <c r="V65" s="113"/>
      <c r="W65" s="113"/>
      <c r="X65" s="113"/>
    </row>
    <row r="66" spans="1:24" s="338" customFormat="1" ht="12.75">
      <c r="A66" s="276" t="s">
        <v>41</v>
      </c>
      <c r="B66" s="165"/>
      <c r="C66" s="249">
        <v>0</v>
      </c>
      <c r="D66" s="161"/>
      <c r="E66" s="249">
        <v>0</v>
      </c>
      <c r="F66" s="161"/>
      <c r="G66" s="249">
        <v>0</v>
      </c>
      <c r="H66" s="161"/>
      <c r="I66" s="249">
        <v>0</v>
      </c>
      <c r="J66" s="161"/>
      <c r="K66" s="249">
        <v>0</v>
      </c>
      <c r="L66" s="166"/>
      <c r="M66" s="160">
        <f t="shared" si="1"/>
        <v>0</v>
      </c>
      <c r="N66" s="337"/>
      <c r="O66" s="113"/>
      <c r="P66" s="113"/>
      <c r="Q66" s="113"/>
      <c r="R66" s="113"/>
      <c r="S66" s="113"/>
      <c r="T66" s="113"/>
      <c r="U66" s="113"/>
      <c r="V66" s="113"/>
      <c r="W66" s="113"/>
      <c r="X66" s="113"/>
    </row>
    <row r="67" spans="1:24" s="338" customFormat="1" ht="12.75">
      <c r="A67" s="276" t="s">
        <v>26</v>
      </c>
      <c r="B67" s="165"/>
      <c r="C67" s="249">
        <v>0</v>
      </c>
      <c r="D67" s="161"/>
      <c r="E67" s="249">
        <v>0</v>
      </c>
      <c r="F67" s="161"/>
      <c r="G67" s="249">
        <v>0</v>
      </c>
      <c r="H67" s="161"/>
      <c r="I67" s="249">
        <v>0</v>
      </c>
      <c r="J67" s="161"/>
      <c r="K67" s="249">
        <v>0</v>
      </c>
      <c r="L67" s="166"/>
      <c r="M67" s="160">
        <f t="shared" si="1"/>
        <v>0</v>
      </c>
      <c r="N67" s="337"/>
      <c r="O67" s="113"/>
      <c r="P67" s="113"/>
      <c r="Q67" s="113"/>
      <c r="R67" s="113"/>
      <c r="S67" s="113"/>
      <c r="T67" s="113"/>
      <c r="U67" s="113"/>
      <c r="V67" s="113"/>
      <c r="W67" s="113"/>
      <c r="X67" s="113"/>
    </row>
    <row r="68" spans="1:24" s="131" customFormat="1" ht="12.75">
      <c r="A68" s="275" t="s">
        <v>42</v>
      </c>
      <c r="B68" s="162"/>
      <c r="C68" s="160">
        <f>SUM(C62:C67)</f>
        <v>0</v>
      </c>
      <c r="D68" s="108"/>
      <c r="E68" s="160">
        <f>SUM(E62:E67)</f>
        <v>0</v>
      </c>
      <c r="F68" s="108"/>
      <c r="G68" s="160">
        <f>SUM(G62:G67)</f>
        <v>0</v>
      </c>
      <c r="H68" s="108"/>
      <c r="I68" s="160">
        <f>SUM(I62:I67)</f>
        <v>0</v>
      </c>
      <c r="J68" s="108"/>
      <c r="K68" s="160">
        <f>SUM(K62:K67)</f>
        <v>0</v>
      </c>
      <c r="L68" s="108"/>
      <c r="M68" s="160">
        <f t="shared" si="1"/>
        <v>0</v>
      </c>
      <c r="N68" s="336"/>
      <c r="O68" s="113"/>
      <c r="P68" s="113"/>
      <c r="Q68" s="113"/>
      <c r="R68" s="113"/>
      <c r="S68" s="113"/>
      <c r="T68" s="113"/>
      <c r="U68" s="113"/>
      <c r="V68" s="113"/>
      <c r="W68" s="113"/>
      <c r="X68" s="113"/>
    </row>
    <row r="69" spans="1:15" ht="12.75">
      <c r="A69" s="283"/>
      <c r="B69" s="152"/>
      <c r="C69" s="161"/>
      <c r="D69" s="161"/>
      <c r="E69" s="161"/>
      <c r="F69" s="161"/>
      <c r="G69" s="161"/>
      <c r="H69" s="161"/>
      <c r="I69" s="161"/>
      <c r="J69" s="161"/>
      <c r="K69" s="161"/>
      <c r="L69" s="161"/>
      <c r="M69" s="108"/>
      <c r="O69" s="113"/>
    </row>
    <row r="70" spans="1:24" s="338" customFormat="1" ht="12.75">
      <c r="A70" s="275" t="s">
        <v>43</v>
      </c>
      <c r="B70" s="165"/>
      <c r="C70" s="166"/>
      <c r="D70" s="166"/>
      <c r="E70" s="166"/>
      <c r="F70" s="166"/>
      <c r="G70" s="166"/>
      <c r="H70" s="166"/>
      <c r="I70" s="166"/>
      <c r="J70" s="166"/>
      <c r="K70" s="166"/>
      <c r="L70" s="166"/>
      <c r="M70" s="108"/>
      <c r="N70" s="337"/>
      <c r="O70" s="113"/>
      <c r="P70" s="113"/>
      <c r="Q70" s="113"/>
      <c r="R70" s="113"/>
      <c r="S70" s="113"/>
      <c r="T70" s="113"/>
      <c r="U70" s="113"/>
      <c r="V70" s="113"/>
      <c r="W70" s="113"/>
      <c r="X70" s="113"/>
    </row>
    <row r="71" spans="1:24" s="338" customFormat="1" ht="12.75">
      <c r="A71" s="164" t="s">
        <v>44</v>
      </c>
      <c r="B71" s="165"/>
      <c r="C71" s="248">
        <v>0</v>
      </c>
      <c r="D71" s="157"/>
      <c r="E71" s="248">
        <v>0</v>
      </c>
      <c r="F71" s="157"/>
      <c r="G71" s="248">
        <v>0</v>
      </c>
      <c r="H71" s="158"/>
      <c r="I71" s="248">
        <v>0</v>
      </c>
      <c r="J71" s="159"/>
      <c r="K71" s="248">
        <v>0</v>
      </c>
      <c r="L71" s="166"/>
      <c r="M71" s="160">
        <f>SUM(C71:K71)</f>
        <v>0</v>
      </c>
      <c r="N71" s="337"/>
      <c r="O71" s="113"/>
      <c r="P71" s="113"/>
      <c r="Q71" s="113"/>
      <c r="R71" s="113"/>
      <c r="S71" s="113"/>
      <c r="T71" s="113"/>
      <c r="U71" s="113"/>
      <c r="V71" s="113"/>
      <c r="W71" s="113"/>
      <c r="X71" s="113"/>
    </row>
    <row r="72" spans="1:24" s="338" customFormat="1" ht="12.75">
      <c r="A72" s="164" t="s">
        <v>45</v>
      </c>
      <c r="B72" s="165"/>
      <c r="C72" s="249">
        <v>0</v>
      </c>
      <c r="D72" s="161"/>
      <c r="E72" s="249">
        <v>0</v>
      </c>
      <c r="F72" s="161"/>
      <c r="G72" s="249">
        <v>0</v>
      </c>
      <c r="H72" s="161"/>
      <c r="I72" s="249">
        <v>0</v>
      </c>
      <c r="J72" s="161"/>
      <c r="K72" s="249">
        <v>0</v>
      </c>
      <c r="L72" s="166"/>
      <c r="M72" s="160">
        <f>SUM(C72:K72)</f>
        <v>0</v>
      </c>
      <c r="N72" s="337"/>
      <c r="O72" s="113"/>
      <c r="P72" s="113"/>
      <c r="Q72" s="113"/>
      <c r="R72" s="113"/>
      <c r="S72" s="113"/>
      <c r="T72" s="113"/>
      <c r="U72" s="113"/>
      <c r="V72" s="113"/>
      <c r="W72" s="113"/>
      <c r="X72" s="113"/>
    </row>
    <row r="73" spans="1:24" s="338" customFormat="1" ht="12.75">
      <c r="A73" s="164" t="s">
        <v>46</v>
      </c>
      <c r="B73" s="165"/>
      <c r="C73" s="249">
        <v>0</v>
      </c>
      <c r="D73" s="161"/>
      <c r="E73" s="249">
        <v>0</v>
      </c>
      <c r="F73" s="161"/>
      <c r="G73" s="249">
        <v>0</v>
      </c>
      <c r="H73" s="161"/>
      <c r="I73" s="249">
        <v>0</v>
      </c>
      <c r="J73" s="161"/>
      <c r="K73" s="249">
        <v>0</v>
      </c>
      <c r="L73" s="166"/>
      <c r="M73" s="160">
        <f>SUM(C73:K73)</f>
        <v>0</v>
      </c>
      <c r="N73" s="337"/>
      <c r="O73" s="113"/>
      <c r="P73" s="113"/>
      <c r="Q73" s="113"/>
      <c r="R73" s="113"/>
      <c r="S73" s="113"/>
      <c r="T73" s="113"/>
      <c r="U73" s="113"/>
      <c r="V73" s="113"/>
      <c r="W73" s="113"/>
      <c r="X73" s="113"/>
    </row>
    <row r="74" spans="1:24" s="338" customFormat="1" ht="12.75">
      <c r="A74" s="164" t="s">
        <v>26</v>
      </c>
      <c r="B74" s="165"/>
      <c r="C74" s="249">
        <v>0</v>
      </c>
      <c r="D74" s="161"/>
      <c r="E74" s="249">
        <v>0</v>
      </c>
      <c r="F74" s="161"/>
      <c r="G74" s="249">
        <v>0</v>
      </c>
      <c r="H74" s="161"/>
      <c r="I74" s="249">
        <v>0</v>
      </c>
      <c r="J74" s="161"/>
      <c r="K74" s="249">
        <v>0</v>
      </c>
      <c r="L74" s="166"/>
      <c r="M74" s="160">
        <f>SUM(C74:K74)</f>
        <v>0</v>
      </c>
      <c r="N74" s="337"/>
      <c r="O74" s="113"/>
      <c r="P74" s="113"/>
      <c r="Q74" s="113"/>
      <c r="R74" s="113"/>
      <c r="S74" s="113"/>
      <c r="T74" s="113"/>
      <c r="U74" s="113"/>
      <c r="V74" s="113"/>
      <c r="W74" s="113"/>
      <c r="X74" s="113"/>
    </row>
    <row r="75" spans="1:24" s="340" customFormat="1" ht="12.75">
      <c r="A75" s="163" t="s">
        <v>47</v>
      </c>
      <c r="B75" s="162"/>
      <c r="C75" s="160">
        <f>SUM(C71:C74)</f>
        <v>0</v>
      </c>
      <c r="D75" s="108"/>
      <c r="E75" s="160">
        <f>SUM(E71:E74)</f>
        <v>0</v>
      </c>
      <c r="F75" s="108"/>
      <c r="G75" s="160">
        <f>SUM(G71:G74)</f>
        <v>0</v>
      </c>
      <c r="H75" s="108"/>
      <c r="I75" s="160">
        <f>SUM(I71:I74)</f>
        <v>0</v>
      </c>
      <c r="J75" s="108"/>
      <c r="K75" s="160">
        <f>SUM(K71:K74)</f>
        <v>0</v>
      </c>
      <c r="L75" s="108"/>
      <c r="M75" s="160">
        <f>SUM(C75:K75)</f>
        <v>0</v>
      </c>
      <c r="N75" s="339"/>
      <c r="O75" s="113"/>
      <c r="P75" s="113"/>
      <c r="Q75" s="113"/>
      <c r="R75" s="113"/>
      <c r="S75" s="113"/>
      <c r="T75" s="113"/>
      <c r="U75" s="113"/>
      <c r="V75" s="113"/>
      <c r="W75" s="113"/>
      <c r="X75" s="113"/>
    </row>
    <row r="76" spans="1:24" s="338" customFormat="1" ht="12.75">
      <c r="A76" s="168"/>
      <c r="B76" s="165"/>
      <c r="C76" s="166"/>
      <c r="D76" s="166"/>
      <c r="E76" s="166"/>
      <c r="F76" s="166"/>
      <c r="G76" s="166"/>
      <c r="H76" s="166"/>
      <c r="I76" s="166"/>
      <c r="J76" s="166"/>
      <c r="K76" s="166"/>
      <c r="L76" s="166"/>
      <c r="M76" s="108"/>
      <c r="N76" s="337"/>
      <c r="O76" s="113"/>
      <c r="P76" s="113"/>
      <c r="Q76" s="113"/>
      <c r="R76" s="113"/>
      <c r="S76" s="113"/>
      <c r="T76" s="113"/>
      <c r="U76" s="113"/>
      <c r="V76" s="113"/>
      <c r="W76" s="113"/>
      <c r="X76" s="113"/>
    </row>
    <row r="77" spans="1:15" ht="12.75">
      <c r="A77" s="163" t="s">
        <v>48</v>
      </c>
      <c r="B77" s="165"/>
      <c r="C77" s="166"/>
      <c r="D77" s="166"/>
      <c r="E77" s="166"/>
      <c r="F77" s="166"/>
      <c r="G77" s="166"/>
      <c r="H77" s="166"/>
      <c r="I77" s="166"/>
      <c r="J77" s="166"/>
      <c r="K77" s="166"/>
      <c r="L77" s="166"/>
      <c r="M77" s="108"/>
      <c r="O77" s="113"/>
    </row>
    <row r="78" spans="1:24" s="338" customFormat="1" ht="12.75">
      <c r="A78" s="164" t="s">
        <v>49</v>
      </c>
      <c r="B78" s="165"/>
      <c r="C78" s="248">
        <v>0</v>
      </c>
      <c r="D78" s="157"/>
      <c r="E78" s="248">
        <v>0</v>
      </c>
      <c r="F78" s="157"/>
      <c r="G78" s="248">
        <v>0</v>
      </c>
      <c r="H78" s="158"/>
      <c r="I78" s="248">
        <v>0</v>
      </c>
      <c r="J78" s="159"/>
      <c r="K78" s="248">
        <v>0</v>
      </c>
      <c r="L78" s="166"/>
      <c r="M78" s="160">
        <f aca="true" t="shared" si="2" ref="M78:M84">SUM(C78:K78)</f>
        <v>0</v>
      </c>
      <c r="N78" s="337"/>
      <c r="O78" s="113"/>
      <c r="P78" s="113"/>
      <c r="Q78" s="113"/>
      <c r="R78" s="113"/>
      <c r="S78" s="113"/>
      <c r="T78" s="113"/>
      <c r="U78" s="113"/>
      <c r="V78" s="113"/>
      <c r="W78" s="113"/>
      <c r="X78" s="113"/>
    </row>
    <row r="79" spans="1:15" ht="12.75">
      <c r="A79" s="164" t="s">
        <v>50</v>
      </c>
      <c r="B79" s="165"/>
      <c r="C79" s="249">
        <v>0</v>
      </c>
      <c r="D79" s="161"/>
      <c r="E79" s="249">
        <v>0</v>
      </c>
      <c r="F79" s="161"/>
      <c r="G79" s="249">
        <v>0</v>
      </c>
      <c r="H79" s="161"/>
      <c r="I79" s="249">
        <v>0</v>
      </c>
      <c r="J79" s="161"/>
      <c r="K79" s="249">
        <v>0</v>
      </c>
      <c r="L79" s="166"/>
      <c r="M79" s="160">
        <f t="shared" si="2"/>
        <v>0</v>
      </c>
      <c r="O79" s="113"/>
    </row>
    <row r="80" spans="1:15" ht="12.75">
      <c r="A80" s="164" t="s">
        <v>46</v>
      </c>
      <c r="B80" s="165"/>
      <c r="C80" s="249">
        <v>0</v>
      </c>
      <c r="D80" s="161"/>
      <c r="E80" s="249">
        <v>0</v>
      </c>
      <c r="F80" s="161"/>
      <c r="G80" s="249">
        <v>0</v>
      </c>
      <c r="H80" s="161"/>
      <c r="I80" s="249">
        <v>0</v>
      </c>
      <c r="J80" s="161"/>
      <c r="K80" s="249">
        <v>0</v>
      </c>
      <c r="L80" s="166"/>
      <c r="M80" s="160">
        <f t="shared" si="2"/>
        <v>0</v>
      </c>
      <c r="O80" s="113"/>
    </row>
    <row r="81" spans="1:15" ht="12.75">
      <c r="A81" s="164" t="s">
        <v>51</v>
      </c>
      <c r="B81" s="165"/>
      <c r="C81" s="249">
        <v>0</v>
      </c>
      <c r="D81" s="161"/>
      <c r="E81" s="249">
        <v>0</v>
      </c>
      <c r="F81" s="161"/>
      <c r="G81" s="249">
        <v>0</v>
      </c>
      <c r="H81" s="161"/>
      <c r="I81" s="249">
        <v>0</v>
      </c>
      <c r="J81" s="161"/>
      <c r="K81" s="249">
        <v>0</v>
      </c>
      <c r="L81" s="166"/>
      <c r="M81" s="160">
        <f t="shared" si="2"/>
        <v>0</v>
      </c>
      <c r="O81" s="113"/>
    </row>
    <row r="82" spans="1:15" ht="12.75">
      <c r="A82" s="164" t="s">
        <v>52</v>
      </c>
      <c r="B82" s="165"/>
      <c r="C82" s="249">
        <v>0</v>
      </c>
      <c r="D82" s="161"/>
      <c r="E82" s="249">
        <v>0</v>
      </c>
      <c r="F82" s="161"/>
      <c r="G82" s="249">
        <v>0</v>
      </c>
      <c r="H82" s="161"/>
      <c r="I82" s="249">
        <v>0</v>
      </c>
      <c r="J82" s="161"/>
      <c r="K82" s="249">
        <v>0</v>
      </c>
      <c r="L82" s="166"/>
      <c r="M82" s="160">
        <f t="shared" si="2"/>
        <v>0</v>
      </c>
      <c r="O82" s="113"/>
    </row>
    <row r="83" spans="1:24" s="131" customFormat="1" ht="12.75">
      <c r="A83" s="164" t="s">
        <v>26</v>
      </c>
      <c r="B83" s="162"/>
      <c r="C83" s="249">
        <v>0</v>
      </c>
      <c r="D83" s="161"/>
      <c r="E83" s="249">
        <v>0</v>
      </c>
      <c r="F83" s="161"/>
      <c r="G83" s="249">
        <v>0</v>
      </c>
      <c r="H83" s="161"/>
      <c r="I83" s="249">
        <v>0</v>
      </c>
      <c r="J83" s="161"/>
      <c r="K83" s="249">
        <v>0</v>
      </c>
      <c r="L83" s="108"/>
      <c r="M83" s="160">
        <f t="shared" si="2"/>
        <v>0</v>
      </c>
      <c r="N83" s="336"/>
      <c r="O83" s="113"/>
      <c r="P83" s="113"/>
      <c r="Q83" s="113"/>
      <c r="R83" s="113"/>
      <c r="S83" s="113"/>
      <c r="T83" s="113"/>
      <c r="U83" s="113"/>
      <c r="V83" s="113"/>
      <c r="W83" s="113"/>
      <c r="X83" s="113"/>
    </row>
    <row r="84" spans="1:24" s="131" customFormat="1" ht="12.75">
      <c r="A84" s="163" t="s">
        <v>53</v>
      </c>
      <c r="B84" s="162"/>
      <c r="C84" s="160">
        <f>SUM(C78:C83)</f>
        <v>0</v>
      </c>
      <c r="D84" s="108"/>
      <c r="E84" s="160">
        <f>SUM(E78:E83)</f>
        <v>0</v>
      </c>
      <c r="F84" s="108"/>
      <c r="G84" s="160">
        <f>SUM(G78:G83)</f>
        <v>0</v>
      </c>
      <c r="H84" s="108"/>
      <c r="I84" s="160">
        <f>SUM(I78:I83)</f>
        <v>0</v>
      </c>
      <c r="J84" s="108"/>
      <c r="K84" s="160">
        <f>SUM(K78:K83)</f>
        <v>0</v>
      </c>
      <c r="L84" s="108"/>
      <c r="M84" s="160">
        <f t="shared" si="2"/>
        <v>0</v>
      </c>
      <c r="N84" s="336"/>
      <c r="O84" s="113"/>
      <c r="P84" s="113"/>
      <c r="Q84" s="113"/>
      <c r="R84" s="113"/>
      <c r="S84" s="113"/>
      <c r="T84" s="113"/>
      <c r="U84" s="113"/>
      <c r="V84" s="113"/>
      <c r="W84" s="113"/>
      <c r="X84" s="113"/>
    </row>
    <row r="85" spans="1:15" ht="12.75">
      <c r="A85" s="167"/>
      <c r="B85" s="165"/>
      <c r="C85" s="166"/>
      <c r="D85" s="166"/>
      <c r="E85" s="166"/>
      <c r="F85" s="166"/>
      <c r="G85" s="166"/>
      <c r="H85" s="166"/>
      <c r="I85" s="166"/>
      <c r="J85" s="166"/>
      <c r="K85" s="166"/>
      <c r="L85" s="166"/>
      <c r="M85" s="108"/>
      <c r="O85" s="113"/>
    </row>
    <row r="86" spans="1:15" ht="12.75">
      <c r="A86" s="163" t="s">
        <v>54</v>
      </c>
      <c r="B86" s="165"/>
      <c r="C86" s="166"/>
      <c r="D86" s="166"/>
      <c r="E86" s="166"/>
      <c r="F86" s="166"/>
      <c r="G86" s="166"/>
      <c r="H86" s="166"/>
      <c r="I86" s="166"/>
      <c r="J86" s="166"/>
      <c r="K86" s="166"/>
      <c r="L86" s="166"/>
      <c r="M86" s="108"/>
      <c r="N86" s="337"/>
      <c r="O86" s="113"/>
    </row>
    <row r="87" spans="1:24" s="338" customFormat="1" ht="12.75">
      <c r="A87" s="164" t="s">
        <v>55</v>
      </c>
      <c r="B87" s="165"/>
      <c r="C87" s="248">
        <v>0</v>
      </c>
      <c r="D87" s="157"/>
      <c r="E87" s="248">
        <v>0</v>
      </c>
      <c r="F87" s="157"/>
      <c r="G87" s="248">
        <v>0</v>
      </c>
      <c r="H87" s="158"/>
      <c r="I87" s="248">
        <v>0</v>
      </c>
      <c r="J87" s="159"/>
      <c r="K87" s="248">
        <v>0</v>
      </c>
      <c r="L87" s="166"/>
      <c r="M87" s="160">
        <f>SUM(C87:K87)</f>
        <v>0</v>
      </c>
      <c r="N87" s="337"/>
      <c r="O87" s="113"/>
      <c r="P87" s="113"/>
      <c r="Q87" s="113"/>
      <c r="R87" s="113"/>
      <c r="S87" s="113"/>
      <c r="T87" s="113"/>
      <c r="U87" s="113"/>
      <c r="V87" s="113"/>
      <c r="W87" s="113"/>
      <c r="X87" s="113"/>
    </row>
    <row r="88" spans="1:24" s="338" customFormat="1" ht="12.75">
      <c r="A88" s="164" t="s">
        <v>56</v>
      </c>
      <c r="B88" s="165"/>
      <c r="C88" s="249">
        <v>0</v>
      </c>
      <c r="D88" s="161"/>
      <c r="E88" s="249">
        <v>0</v>
      </c>
      <c r="F88" s="161"/>
      <c r="G88" s="249">
        <v>0</v>
      </c>
      <c r="H88" s="161"/>
      <c r="I88" s="249">
        <v>0</v>
      </c>
      <c r="J88" s="161"/>
      <c r="K88" s="249">
        <v>0</v>
      </c>
      <c r="L88" s="166"/>
      <c r="M88" s="160">
        <f>SUM(C88:K88)</f>
        <v>0</v>
      </c>
      <c r="N88" s="337"/>
      <c r="O88" s="113"/>
      <c r="P88" s="113"/>
      <c r="Q88" s="113"/>
      <c r="R88" s="113"/>
      <c r="S88" s="113"/>
      <c r="T88" s="113"/>
      <c r="U88" s="113"/>
      <c r="V88" s="113"/>
      <c r="W88" s="113"/>
      <c r="X88" s="113"/>
    </row>
    <row r="89" spans="1:24" s="338" customFormat="1" ht="12.75">
      <c r="A89" s="164" t="s">
        <v>57</v>
      </c>
      <c r="B89" s="165"/>
      <c r="C89" s="249">
        <v>0</v>
      </c>
      <c r="D89" s="161"/>
      <c r="E89" s="249">
        <v>0</v>
      </c>
      <c r="F89" s="161"/>
      <c r="G89" s="249">
        <v>0</v>
      </c>
      <c r="H89" s="161"/>
      <c r="I89" s="249">
        <v>0</v>
      </c>
      <c r="J89" s="161"/>
      <c r="K89" s="249">
        <v>0</v>
      </c>
      <c r="L89" s="166"/>
      <c r="M89" s="160">
        <f>SUM(C89:K89)</f>
        <v>0</v>
      </c>
      <c r="N89" s="337"/>
      <c r="O89" s="113"/>
      <c r="P89" s="113"/>
      <c r="Q89" s="113"/>
      <c r="R89" s="113"/>
      <c r="S89" s="113"/>
      <c r="T89" s="113"/>
      <c r="U89" s="113"/>
      <c r="V89" s="113"/>
      <c r="W89" s="113"/>
      <c r="X89" s="113"/>
    </row>
    <row r="90" spans="1:24" s="340" customFormat="1" ht="12.75">
      <c r="A90" s="163" t="s">
        <v>58</v>
      </c>
      <c r="B90" s="162"/>
      <c r="C90" s="160">
        <f>SUM(C87:C89)</f>
        <v>0</v>
      </c>
      <c r="D90" s="108"/>
      <c r="E90" s="160">
        <f>SUM(E87:E89)</f>
        <v>0</v>
      </c>
      <c r="F90" s="108"/>
      <c r="G90" s="160">
        <f>SUM(G87:G89)</f>
        <v>0</v>
      </c>
      <c r="H90" s="108"/>
      <c r="I90" s="160">
        <f>SUM(I87:I89)</f>
        <v>0</v>
      </c>
      <c r="J90" s="108"/>
      <c r="K90" s="160">
        <f>SUM(K87:K89)</f>
        <v>0</v>
      </c>
      <c r="L90" s="108"/>
      <c r="M90" s="160">
        <f>SUM(C90:K90)</f>
        <v>0</v>
      </c>
      <c r="N90" s="339"/>
      <c r="O90" s="113"/>
      <c r="P90" s="113"/>
      <c r="Q90" s="113"/>
      <c r="R90" s="113"/>
      <c r="S90" s="113"/>
      <c r="T90" s="113"/>
      <c r="U90" s="113"/>
      <c r="V90" s="113"/>
      <c r="W90" s="113"/>
      <c r="X90" s="113"/>
    </row>
    <row r="91" spans="1:15" ht="12.75">
      <c r="A91" s="167"/>
      <c r="B91" s="165"/>
      <c r="C91" s="166"/>
      <c r="D91" s="166"/>
      <c r="E91" s="166"/>
      <c r="F91" s="166"/>
      <c r="G91" s="166"/>
      <c r="H91" s="166"/>
      <c r="I91" s="166"/>
      <c r="J91" s="166"/>
      <c r="K91" s="166"/>
      <c r="L91" s="166"/>
      <c r="M91" s="108"/>
      <c r="O91" s="113"/>
    </row>
    <row r="92" spans="1:15" ht="12.75">
      <c r="A92" s="163" t="s">
        <v>59</v>
      </c>
      <c r="B92" s="165"/>
      <c r="C92" s="166"/>
      <c r="D92" s="166"/>
      <c r="E92" s="166"/>
      <c r="F92" s="166"/>
      <c r="G92" s="166"/>
      <c r="H92" s="166"/>
      <c r="I92" s="166"/>
      <c r="J92" s="166"/>
      <c r="K92" s="166"/>
      <c r="L92" s="166"/>
      <c r="M92" s="108"/>
      <c r="O92" s="113"/>
    </row>
    <row r="93" spans="1:15" ht="12.75">
      <c r="A93" s="156" t="s">
        <v>60</v>
      </c>
      <c r="B93" s="152"/>
      <c r="C93" s="248">
        <v>0</v>
      </c>
      <c r="D93" s="157"/>
      <c r="E93" s="248">
        <v>0</v>
      </c>
      <c r="F93" s="157"/>
      <c r="G93" s="248">
        <v>0</v>
      </c>
      <c r="H93" s="158"/>
      <c r="I93" s="248">
        <v>0</v>
      </c>
      <c r="J93" s="159"/>
      <c r="K93" s="248">
        <v>0</v>
      </c>
      <c r="L93" s="161"/>
      <c r="M93" s="160">
        <f>SUM(C93:K93)</f>
        <v>0</v>
      </c>
      <c r="O93" s="113"/>
    </row>
    <row r="94" spans="1:15" ht="12.75">
      <c r="A94" s="156" t="s">
        <v>61</v>
      </c>
      <c r="B94" s="152"/>
      <c r="C94" s="249">
        <v>0</v>
      </c>
      <c r="D94" s="161"/>
      <c r="E94" s="249">
        <v>0</v>
      </c>
      <c r="F94" s="161"/>
      <c r="G94" s="249">
        <v>0</v>
      </c>
      <c r="H94" s="161"/>
      <c r="I94" s="249">
        <v>0</v>
      </c>
      <c r="J94" s="161"/>
      <c r="K94" s="249">
        <v>0</v>
      </c>
      <c r="L94" s="161"/>
      <c r="M94" s="160">
        <f>SUM(C94:K94)</f>
        <v>0</v>
      </c>
      <c r="O94" s="113"/>
    </row>
    <row r="95" spans="1:15" ht="12.75">
      <c r="A95" s="156" t="s">
        <v>62</v>
      </c>
      <c r="B95" s="152"/>
      <c r="C95" s="249">
        <v>0</v>
      </c>
      <c r="D95" s="161"/>
      <c r="E95" s="249">
        <v>0</v>
      </c>
      <c r="F95" s="161"/>
      <c r="G95" s="249">
        <v>0</v>
      </c>
      <c r="H95" s="161"/>
      <c r="I95" s="249">
        <v>0</v>
      </c>
      <c r="J95" s="161"/>
      <c r="K95" s="249">
        <v>0</v>
      </c>
      <c r="L95" s="161"/>
      <c r="M95" s="160">
        <f>SUM(C95:K95)</f>
        <v>0</v>
      </c>
      <c r="O95" s="113"/>
    </row>
    <row r="96" spans="1:15" ht="12.75">
      <c r="A96" s="164" t="s">
        <v>26</v>
      </c>
      <c r="B96" s="152"/>
      <c r="C96" s="249">
        <v>0</v>
      </c>
      <c r="D96" s="161"/>
      <c r="E96" s="249">
        <v>0</v>
      </c>
      <c r="F96" s="161"/>
      <c r="G96" s="249">
        <v>0</v>
      </c>
      <c r="H96" s="161"/>
      <c r="I96" s="249">
        <v>0</v>
      </c>
      <c r="J96" s="161"/>
      <c r="K96" s="249">
        <v>0</v>
      </c>
      <c r="L96" s="161"/>
      <c r="M96" s="160">
        <f>SUM(C96:K96)</f>
        <v>0</v>
      </c>
      <c r="O96" s="113"/>
    </row>
    <row r="97" spans="1:24" s="340" customFormat="1" ht="12.75">
      <c r="A97" s="163" t="s">
        <v>63</v>
      </c>
      <c r="B97" s="162"/>
      <c r="C97" s="160">
        <f>SUM(C93:C96)</f>
        <v>0</v>
      </c>
      <c r="D97" s="108"/>
      <c r="E97" s="160">
        <f>SUM(E93:E96)</f>
        <v>0</v>
      </c>
      <c r="F97" s="108"/>
      <c r="G97" s="160">
        <f>SUM(G93:G96)</f>
        <v>0</v>
      </c>
      <c r="H97" s="108"/>
      <c r="I97" s="160">
        <f>SUM(I93:I96)</f>
        <v>0</v>
      </c>
      <c r="J97" s="108"/>
      <c r="K97" s="160">
        <f>SUM(K93:K96)</f>
        <v>0</v>
      </c>
      <c r="L97" s="108"/>
      <c r="M97" s="160">
        <f>SUM(C97:K97)</f>
        <v>0</v>
      </c>
      <c r="N97" s="339"/>
      <c r="O97" s="113"/>
      <c r="P97" s="113"/>
      <c r="Q97" s="113"/>
      <c r="R97" s="113"/>
      <c r="S97" s="113"/>
      <c r="T97" s="113"/>
      <c r="U97" s="113"/>
      <c r="V97" s="113"/>
      <c r="W97" s="113"/>
      <c r="X97" s="113"/>
    </row>
    <row r="98" spans="1:15" ht="12.75">
      <c r="A98" s="135"/>
      <c r="B98" s="152"/>
      <c r="C98" s="161"/>
      <c r="D98" s="161"/>
      <c r="E98" s="161"/>
      <c r="F98" s="161"/>
      <c r="G98" s="161"/>
      <c r="H98" s="161"/>
      <c r="I98" s="161"/>
      <c r="J98" s="161"/>
      <c r="K98" s="161"/>
      <c r="L98" s="161"/>
      <c r="M98" s="108"/>
      <c r="O98" s="113"/>
    </row>
    <row r="99" spans="1:15" ht="12.75">
      <c r="A99" s="135"/>
      <c r="B99" s="152"/>
      <c r="C99" s="161"/>
      <c r="D99" s="161"/>
      <c r="E99" s="161"/>
      <c r="F99" s="161"/>
      <c r="G99" s="161"/>
      <c r="H99" s="161"/>
      <c r="I99" s="161"/>
      <c r="J99" s="161"/>
      <c r="K99" s="161"/>
      <c r="L99" s="161"/>
      <c r="M99" s="108"/>
      <c r="O99" s="113"/>
    </row>
    <row r="100" spans="1:24" s="131" customFormat="1" ht="12.75">
      <c r="A100" s="155" t="s">
        <v>64</v>
      </c>
      <c r="B100" s="162"/>
      <c r="C100" s="160">
        <f>C14+C21+C28+C35+C42+C49+C59+C68+C75+C84+C90+C97</f>
        <v>0</v>
      </c>
      <c r="D100" s="108"/>
      <c r="E100" s="160">
        <f>E14+E21+E28+E35+E42+E49+E59+E68+E75+E84+E90+E97</f>
        <v>0</v>
      </c>
      <c r="F100" s="108"/>
      <c r="G100" s="160">
        <f>G14+G21+G28+G35+G42+G49+G59+G68+G75+G84+G90+G97</f>
        <v>0</v>
      </c>
      <c r="H100" s="108"/>
      <c r="I100" s="160">
        <f>I14+I21+I28+I35+I42+I49+I59+I68+I75+I84+I90+I97</f>
        <v>0</v>
      </c>
      <c r="J100" s="108"/>
      <c r="K100" s="160">
        <f>K14+K21+K28+K35+K42+K49+K59+K68+K75+K84+K90+K97</f>
        <v>0</v>
      </c>
      <c r="L100" s="108"/>
      <c r="M100" s="160">
        <f>SUM(C100:K100)</f>
        <v>0</v>
      </c>
      <c r="N100" s="336"/>
      <c r="O100" s="113"/>
      <c r="P100" s="113"/>
      <c r="Q100" s="113"/>
      <c r="R100" s="113"/>
      <c r="S100" s="113"/>
      <c r="T100" s="113"/>
      <c r="U100" s="113"/>
      <c r="V100" s="113"/>
      <c r="W100" s="113"/>
      <c r="X100" s="113"/>
    </row>
    <row r="101" spans="1:24" s="131" customFormat="1" ht="12.75">
      <c r="A101" s="155" t="s">
        <v>65</v>
      </c>
      <c r="B101" s="162"/>
      <c r="C101" s="169" t="str">
        <f>IF(C186=0,"",C100/C186)</f>
        <v/>
      </c>
      <c r="D101" s="170"/>
      <c r="E101" s="169" t="str">
        <f>IF(E186=0,"",E100/E186)</f>
        <v/>
      </c>
      <c r="F101" s="170"/>
      <c r="G101" s="169" t="str">
        <f>IF(G186=0,"",G100/G186)</f>
        <v/>
      </c>
      <c r="H101" s="170"/>
      <c r="I101" s="169" t="str">
        <f>IF(I186=0,"",I100/I186)</f>
        <v/>
      </c>
      <c r="J101" s="170"/>
      <c r="K101" s="169" t="str">
        <f>IF(K186=0,"",K100/K186)</f>
        <v/>
      </c>
      <c r="L101" s="170"/>
      <c r="M101" s="169" t="str">
        <f>IF(M186=0,"",M100/M186)</f>
        <v/>
      </c>
      <c r="N101" s="336"/>
      <c r="O101" s="113"/>
      <c r="P101" s="113"/>
      <c r="Q101" s="113"/>
      <c r="R101" s="113"/>
      <c r="S101" s="113"/>
      <c r="T101" s="113"/>
      <c r="U101" s="113"/>
      <c r="V101" s="113"/>
      <c r="W101" s="113"/>
      <c r="X101" s="113"/>
    </row>
    <row r="102" spans="1:15" ht="18.75" customHeight="1">
      <c r="A102" s="151" t="s">
        <v>224</v>
      </c>
      <c r="B102" s="152"/>
      <c r="C102" s="108"/>
      <c r="D102" s="108"/>
      <c r="E102" s="108"/>
      <c r="F102" s="108"/>
      <c r="G102" s="108"/>
      <c r="H102" s="108"/>
      <c r="I102" s="108"/>
      <c r="J102" s="108"/>
      <c r="K102" s="108"/>
      <c r="L102" s="108"/>
      <c r="M102" s="108"/>
      <c r="O102" s="113"/>
    </row>
    <row r="103" spans="1:24" s="340" customFormat="1" ht="12.75">
      <c r="A103" s="155" t="s">
        <v>23</v>
      </c>
      <c r="B103" s="199"/>
      <c r="C103" s="201"/>
      <c r="D103" s="202"/>
      <c r="E103" s="201"/>
      <c r="F103" s="202"/>
      <c r="G103" s="201"/>
      <c r="H103" s="202"/>
      <c r="I103" s="201"/>
      <c r="J103" s="107"/>
      <c r="K103" s="201"/>
      <c r="L103" s="107"/>
      <c r="M103" s="106"/>
      <c r="N103" s="339"/>
      <c r="O103" s="113"/>
      <c r="P103" s="113"/>
      <c r="Q103" s="113"/>
      <c r="R103" s="113"/>
      <c r="S103" s="113"/>
      <c r="T103" s="113"/>
      <c r="U103" s="113"/>
      <c r="V103" s="113"/>
      <c r="W103" s="113"/>
      <c r="X103" s="113"/>
    </row>
    <row r="104" spans="1:24" s="340" customFormat="1" ht="12.75">
      <c r="A104" s="274" t="s">
        <v>212</v>
      </c>
      <c r="B104" s="199"/>
      <c r="C104" s="248">
        <v>0</v>
      </c>
      <c r="D104" s="157"/>
      <c r="E104" s="248">
        <v>0</v>
      </c>
      <c r="F104" s="157"/>
      <c r="G104" s="248">
        <v>0</v>
      </c>
      <c r="H104" s="158"/>
      <c r="I104" s="248">
        <v>0</v>
      </c>
      <c r="J104" s="159"/>
      <c r="K104" s="248">
        <v>0</v>
      </c>
      <c r="L104" s="152"/>
      <c r="M104" s="160">
        <f>SUM(C104:K104)</f>
        <v>0</v>
      </c>
      <c r="N104" s="339"/>
      <c r="O104" s="113"/>
      <c r="P104" s="113"/>
      <c r="Q104" s="113"/>
      <c r="R104" s="113"/>
      <c r="S104" s="113"/>
      <c r="T104" s="113"/>
      <c r="U104" s="113"/>
      <c r="V104" s="113"/>
      <c r="W104" s="113"/>
      <c r="X104" s="113"/>
    </row>
    <row r="105" spans="1:24" s="340" customFormat="1" ht="12.75">
      <c r="A105" s="164" t="s">
        <v>24</v>
      </c>
      <c r="B105" s="162"/>
      <c r="C105" s="249">
        <v>0</v>
      </c>
      <c r="D105" s="161"/>
      <c r="E105" s="249">
        <v>0</v>
      </c>
      <c r="F105" s="161"/>
      <c r="G105" s="249">
        <v>0</v>
      </c>
      <c r="H105" s="161"/>
      <c r="I105" s="249">
        <v>0</v>
      </c>
      <c r="J105" s="161"/>
      <c r="K105" s="249">
        <v>0</v>
      </c>
      <c r="L105" s="159"/>
      <c r="M105" s="160">
        <f>SUM(C105:K105)</f>
        <v>0</v>
      </c>
      <c r="N105" s="339"/>
      <c r="O105" s="113"/>
      <c r="P105" s="113"/>
      <c r="Q105" s="113"/>
      <c r="R105" s="113"/>
      <c r="S105" s="113"/>
      <c r="T105" s="113"/>
      <c r="U105" s="113"/>
      <c r="V105" s="113"/>
      <c r="W105" s="113"/>
      <c r="X105" s="113"/>
    </row>
    <row r="106" spans="1:24" s="340" customFormat="1" ht="12.75">
      <c r="A106" s="164" t="s">
        <v>25</v>
      </c>
      <c r="B106" s="162"/>
      <c r="C106" s="249">
        <v>0</v>
      </c>
      <c r="D106" s="161"/>
      <c r="E106" s="249">
        <v>0</v>
      </c>
      <c r="F106" s="161"/>
      <c r="G106" s="249">
        <v>0</v>
      </c>
      <c r="H106" s="161"/>
      <c r="I106" s="249">
        <v>0</v>
      </c>
      <c r="J106" s="161"/>
      <c r="K106" s="249">
        <v>0</v>
      </c>
      <c r="L106" s="161"/>
      <c r="M106" s="160">
        <f>SUM(C106:K106)</f>
        <v>0</v>
      </c>
      <c r="N106" s="339"/>
      <c r="O106" s="113"/>
      <c r="P106" s="113"/>
      <c r="Q106" s="113"/>
      <c r="R106" s="113"/>
      <c r="S106" s="113"/>
      <c r="T106" s="113"/>
      <c r="U106" s="113"/>
      <c r="V106" s="113"/>
      <c r="W106" s="113"/>
      <c r="X106" s="113"/>
    </row>
    <row r="107" spans="1:24" s="340" customFormat="1" ht="12.75">
      <c r="A107" s="164" t="s">
        <v>26</v>
      </c>
      <c r="B107" s="162"/>
      <c r="C107" s="249">
        <v>0</v>
      </c>
      <c r="D107" s="161"/>
      <c r="E107" s="249">
        <v>0</v>
      </c>
      <c r="F107" s="161"/>
      <c r="G107" s="249">
        <v>0</v>
      </c>
      <c r="H107" s="161"/>
      <c r="I107" s="249">
        <v>0</v>
      </c>
      <c r="J107" s="161"/>
      <c r="K107" s="249">
        <v>0</v>
      </c>
      <c r="L107" s="161"/>
      <c r="M107" s="160">
        <f>SUM(C107:K107)</f>
        <v>0</v>
      </c>
      <c r="N107" s="339"/>
      <c r="O107" s="113"/>
      <c r="P107" s="113"/>
      <c r="Q107" s="113"/>
      <c r="R107" s="113"/>
      <c r="S107" s="113"/>
      <c r="T107" s="113"/>
      <c r="U107" s="113"/>
      <c r="V107" s="113"/>
      <c r="W107" s="113"/>
      <c r="X107" s="113"/>
    </row>
    <row r="108" spans="1:24" s="340" customFormat="1" ht="12.75">
      <c r="A108" s="155" t="s">
        <v>27</v>
      </c>
      <c r="B108" s="162"/>
      <c r="C108" s="160">
        <f>SUM(C104:C107)</f>
        <v>0</v>
      </c>
      <c r="D108" s="108"/>
      <c r="E108" s="160">
        <f>SUM(E104:E107)</f>
        <v>0</v>
      </c>
      <c r="F108" s="108"/>
      <c r="G108" s="160">
        <f>SUM(G104:G107)</f>
        <v>0</v>
      </c>
      <c r="H108" s="108"/>
      <c r="I108" s="160">
        <f>SUM(I104:I107)</f>
        <v>0</v>
      </c>
      <c r="J108" s="108"/>
      <c r="K108" s="160">
        <f>SUM(K104:K107)</f>
        <v>0</v>
      </c>
      <c r="L108" s="108"/>
      <c r="M108" s="160">
        <f>SUM(M104:M107)</f>
        <v>0</v>
      </c>
      <c r="N108" s="339"/>
      <c r="O108" s="113"/>
      <c r="P108" s="113"/>
      <c r="Q108" s="113"/>
      <c r="R108" s="113"/>
      <c r="S108" s="113"/>
      <c r="T108" s="113"/>
      <c r="U108" s="113"/>
      <c r="V108" s="113"/>
      <c r="W108" s="113"/>
      <c r="X108" s="113"/>
    </row>
    <row r="109" spans="1:15" ht="12.75">
      <c r="A109" s="163"/>
      <c r="B109" s="152"/>
      <c r="C109" s="161"/>
      <c r="D109" s="161"/>
      <c r="E109" s="161"/>
      <c r="F109" s="161"/>
      <c r="G109" s="161"/>
      <c r="H109" s="161"/>
      <c r="I109" s="161"/>
      <c r="J109" s="161"/>
      <c r="K109" s="161"/>
      <c r="L109" s="161"/>
      <c r="M109" s="108"/>
      <c r="O109" s="113"/>
    </row>
    <row r="110" spans="1:15" ht="12.75">
      <c r="A110" s="163" t="s">
        <v>28</v>
      </c>
      <c r="B110" s="152"/>
      <c r="C110" s="161"/>
      <c r="D110" s="161"/>
      <c r="E110" s="161"/>
      <c r="F110" s="161"/>
      <c r="G110" s="161"/>
      <c r="H110" s="161"/>
      <c r="I110" s="161"/>
      <c r="J110" s="161"/>
      <c r="K110" s="161"/>
      <c r="L110" s="161"/>
      <c r="M110" s="108"/>
      <c r="O110" s="113"/>
    </row>
    <row r="111" spans="1:15" ht="12.75">
      <c r="A111" s="156" t="s">
        <v>29</v>
      </c>
      <c r="B111" s="152"/>
      <c r="C111" s="248">
        <v>0</v>
      </c>
      <c r="D111" s="157"/>
      <c r="E111" s="248">
        <v>0</v>
      </c>
      <c r="F111" s="157"/>
      <c r="G111" s="248">
        <v>0</v>
      </c>
      <c r="H111" s="158"/>
      <c r="I111" s="248">
        <v>0</v>
      </c>
      <c r="J111" s="159"/>
      <c r="K111" s="248">
        <v>0</v>
      </c>
      <c r="L111" s="161"/>
      <c r="M111" s="160">
        <f aca="true" t="shared" si="3" ref="M111:M118">SUM(C111:K111)</f>
        <v>0</v>
      </c>
      <c r="O111" s="113"/>
    </row>
    <row r="112" spans="1:15" ht="12.75">
      <c r="A112" s="156" t="s">
        <v>30</v>
      </c>
      <c r="B112" s="152"/>
      <c r="C112" s="249">
        <v>0</v>
      </c>
      <c r="D112" s="161"/>
      <c r="E112" s="249">
        <v>0</v>
      </c>
      <c r="F112" s="161"/>
      <c r="G112" s="249">
        <v>0</v>
      </c>
      <c r="H112" s="161"/>
      <c r="I112" s="249">
        <v>0</v>
      </c>
      <c r="J112" s="161"/>
      <c r="K112" s="249">
        <v>0</v>
      </c>
      <c r="L112" s="161"/>
      <c r="M112" s="160">
        <f t="shared" si="3"/>
        <v>0</v>
      </c>
      <c r="O112" s="113"/>
    </row>
    <row r="113" spans="1:24" s="338" customFormat="1" ht="12.75">
      <c r="A113" s="156" t="s">
        <v>31</v>
      </c>
      <c r="B113" s="152"/>
      <c r="C113" s="249">
        <v>0</v>
      </c>
      <c r="D113" s="161"/>
      <c r="E113" s="249">
        <v>0</v>
      </c>
      <c r="F113" s="161"/>
      <c r="G113" s="249">
        <v>0</v>
      </c>
      <c r="H113" s="161"/>
      <c r="I113" s="249">
        <v>0</v>
      </c>
      <c r="J113" s="161"/>
      <c r="K113" s="249">
        <v>0</v>
      </c>
      <c r="L113" s="161"/>
      <c r="M113" s="160">
        <f t="shared" si="3"/>
        <v>0</v>
      </c>
      <c r="N113" s="337"/>
      <c r="O113" s="113"/>
      <c r="P113" s="113"/>
      <c r="Q113" s="113"/>
      <c r="R113" s="113"/>
      <c r="S113" s="113"/>
      <c r="T113" s="113"/>
      <c r="U113" s="113"/>
      <c r="V113" s="113"/>
      <c r="W113" s="113"/>
      <c r="X113" s="113"/>
    </row>
    <row r="114" spans="1:15" ht="12.75">
      <c r="A114" s="164" t="s">
        <v>32</v>
      </c>
      <c r="B114" s="165"/>
      <c r="C114" s="249">
        <v>0</v>
      </c>
      <c r="D114" s="161"/>
      <c r="E114" s="249">
        <v>0</v>
      </c>
      <c r="F114" s="161"/>
      <c r="G114" s="249">
        <v>0</v>
      </c>
      <c r="H114" s="161"/>
      <c r="I114" s="249">
        <v>0</v>
      </c>
      <c r="J114" s="161"/>
      <c r="K114" s="249">
        <v>0</v>
      </c>
      <c r="L114" s="166"/>
      <c r="M114" s="160">
        <f t="shared" si="3"/>
        <v>0</v>
      </c>
      <c r="O114" s="113"/>
    </row>
    <row r="115" spans="1:15" ht="12.75">
      <c r="A115" s="156" t="s">
        <v>33</v>
      </c>
      <c r="B115" s="152"/>
      <c r="C115" s="249">
        <v>0</v>
      </c>
      <c r="D115" s="161"/>
      <c r="E115" s="249">
        <v>0</v>
      </c>
      <c r="F115" s="161"/>
      <c r="G115" s="249">
        <v>0</v>
      </c>
      <c r="H115" s="161"/>
      <c r="I115" s="249">
        <v>0</v>
      </c>
      <c r="J115" s="161"/>
      <c r="K115" s="249">
        <v>0</v>
      </c>
      <c r="L115" s="161"/>
      <c r="M115" s="160">
        <f t="shared" si="3"/>
        <v>0</v>
      </c>
      <c r="O115" s="113"/>
    </row>
    <row r="116" spans="1:15" ht="12.75">
      <c r="A116" s="156" t="s">
        <v>34</v>
      </c>
      <c r="B116" s="152"/>
      <c r="C116" s="249">
        <v>0</v>
      </c>
      <c r="D116" s="161"/>
      <c r="E116" s="249">
        <v>0</v>
      </c>
      <c r="F116" s="161"/>
      <c r="G116" s="249">
        <v>0</v>
      </c>
      <c r="H116" s="161"/>
      <c r="I116" s="249">
        <v>0</v>
      </c>
      <c r="J116" s="161"/>
      <c r="K116" s="249">
        <v>0</v>
      </c>
      <c r="L116" s="161"/>
      <c r="M116" s="160">
        <f t="shared" si="3"/>
        <v>0</v>
      </c>
      <c r="O116" s="113"/>
    </row>
    <row r="117" spans="1:24" s="131" customFormat="1" ht="12.75">
      <c r="A117" s="156" t="s">
        <v>26</v>
      </c>
      <c r="B117" s="152"/>
      <c r="C117" s="249">
        <v>0</v>
      </c>
      <c r="D117" s="161"/>
      <c r="E117" s="249">
        <v>0</v>
      </c>
      <c r="F117" s="161"/>
      <c r="G117" s="249">
        <v>0</v>
      </c>
      <c r="H117" s="161"/>
      <c r="I117" s="249">
        <v>0</v>
      </c>
      <c r="J117" s="161"/>
      <c r="K117" s="249">
        <v>0</v>
      </c>
      <c r="L117" s="161"/>
      <c r="M117" s="160">
        <f t="shared" si="3"/>
        <v>0</v>
      </c>
      <c r="N117" s="336"/>
      <c r="O117" s="113"/>
      <c r="P117" s="113"/>
      <c r="Q117" s="113"/>
      <c r="R117" s="113"/>
      <c r="S117" s="113"/>
      <c r="T117" s="113"/>
      <c r="U117" s="113"/>
      <c r="V117" s="113"/>
      <c r="W117" s="113"/>
      <c r="X117" s="113"/>
    </row>
    <row r="118" spans="1:24" s="340" customFormat="1" ht="12.75">
      <c r="A118" s="163" t="s">
        <v>35</v>
      </c>
      <c r="B118" s="162"/>
      <c r="C118" s="160">
        <f>SUM(C111:C117)</f>
        <v>0</v>
      </c>
      <c r="D118" s="108"/>
      <c r="E118" s="160">
        <f>SUM(E111:E117)</f>
        <v>0</v>
      </c>
      <c r="F118" s="108"/>
      <c r="G118" s="160">
        <f>SUM(G111:G117)</f>
        <v>0</v>
      </c>
      <c r="H118" s="108"/>
      <c r="I118" s="160">
        <f>SUM(I111:I117)</f>
        <v>0</v>
      </c>
      <c r="J118" s="108"/>
      <c r="K118" s="160">
        <f>SUM(K111:K117)</f>
        <v>0</v>
      </c>
      <c r="L118" s="108"/>
      <c r="M118" s="160">
        <f t="shared" si="3"/>
        <v>0</v>
      </c>
      <c r="N118" s="339"/>
      <c r="O118" s="113"/>
      <c r="P118" s="113"/>
      <c r="Q118" s="113"/>
      <c r="R118" s="113"/>
      <c r="S118" s="113"/>
      <c r="T118" s="113"/>
      <c r="U118" s="113"/>
      <c r="V118" s="113"/>
      <c r="W118" s="113"/>
      <c r="X118" s="113"/>
    </row>
    <row r="119" spans="1:24" s="340" customFormat="1" ht="12.75">
      <c r="A119" s="275"/>
      <c r="B119" s="162"/>
      <c r="C119" s="108"/>
      <c r="D119" s="108"/>
      <c r="E119" s="108"/>
      <c r="F119" s="108"/>
      <c r="G119" s="108"/>
      <c r="H119" s="108"/>
      <c r="I119" s="108"/>
      <c r="J119" s="108"/>
      <c r="K119" s="108"/>
      <c r="L119" s="108"/>
      <c r="M119" s="108"/>
      <c r="N119" s="339"/>
      <c r="O119" s="113"/>
      <c r="P119" s="113"/>
      <c r="Q119" s="113"/>
      <c r="R119" s="113"/>
      <c r="S119" s="113"/>
      <c r="T119" s="113"/>
      <c r="U119" s="113"/>
      <c r="V119" s="113"/>
      <c r="W119" s="113"/>
      <c r="X119" s="113"/>
    </row>
    <row r="120" spans="1:24" s="340" customFormat="1" ht="12.75">
      <c r="A120" s="275" t="s">
        <v>36</v>
      </c>
      <c r="B120" s="162"/>
      <c r="C120" s="108"/>
      <c r="D120" s="108"/>
      <c r="E120" s="108"/>
      <c r="F120" s="108"/>
      <c r="G120" s="108"/>
      <c r="H120" s="108"/>
      <c r="I120" s="108"/>
      <c r="J120" s="108"/>
      <c r="K120" s="108"/>
      <c r="L120" s="108"/>
      <c r="M120" s="108"/>
      <c r="N120" s="339"/>
      <c r="O120" s="113"/>
      <c r="P120" s="113"/>
      <c r="Q120" s="113"/>
      <c r="R120" s="113"/>
      <c r="S120" s="113"/>
      <c r="T120" s="113"/>
      <c r="U120" s="113"/>
      <c r="V120" s="113"/>
      <c r="W120" s="113"/>
      <c r="X120" s="113"/>
    </row>
    <row r="121" spans="1:24" s="340" customFormat="1" ht="12.75">
      <c r="A121" s="276" t="s">
        <v>66</v>
      </c>
      <c r="B121" s="162"/>
      <c r="C121" s="248">
        <v>0</v>
      </c>
      <c r="D121" s="157"/>
      <c r="E121" s="248">
        <v>0</v>
      </c>
      <c r="F121" s="157"/>
      <c r="G121" s="248">
        <v>0</v>
      </c>
      <c r="H121" s="158"/>
      <c r="I121" s="248">
        <v>0</v>
      </c>
      <c r="J121" s="159"/>
      <c r="K121" s="248">
        <v>0</v>
      </c>
      <c r="L121" s="108"/>
      <c r="M121" s="160">
        <f aca="true" t="shared" si="4" ref="M121:M126">SUM(C121:K121)</f>
        <v>0</v>
      </c>
      <c r="N121" s="339"/>
      <c r="O121" s="113"/>
      <c r="P121" s="113"/>
      <c r="Q121" s="113"/>
      <c r="R121" s="113"/>
      <c r="S121" s="113"/>
      <c r="T121" s="113"/>
      <c r="U121" s="113"/>
      <c r="V121" s="113"/>
      <c r="W121" s="113"/>
      <c r="X121" s="113"/>
    </row>
    <row r="122" spans="1:24" s="340" customFormat="1" ht="12.75">
      <c r="A122" s="276" t="s">
        <v>67</v>
      </c>
      <c r="B122" s="162"/>
      <c r="C122" s="249">
        <v>0</v>
      </c>
      <c r="D122" s="161"/>
      <c r="E122" s="249">
        <v>0</v>
      </c>
      <c r="F122" s="161"/>
      <c r="G122" s="249">
        <v>0</v>
      </c>
      <c r="H122" s="161"/>
      <c r="I122" s="249">
        <v>0</v>
      </c>
      <c r="J122" s="161"/>
      <c r="K122" s="249">
        <v>0</v>
      </c>
      <c r="L122" s="108"/>
      <c r="M122" s="160">
        <f t="shared" si="4"/>
        <v>0</v>
      </c>
      <c r="N122" s="339"/>
      <c r="O122" s="113"/>
      <c r="P122" s="113"/>
      <c r="Q122" s="113"/>
      <c r="R122" s="113"/>
      <c r="S122" s="113"/>
      <c r="T122" s="113"/>
      <c r="U122" s="113"/>
      <c r="V122" s="113"/>
      <c r="W122" s="113"/>
      <c r="X122" s="113"/>
    </row>
    <row r="123" spans="1:24" s="340" customFormat="1" ht="12.75">
      <c r="A123" s="276" t="s">
        <v>68</v>
      </c>
      <c r="B123" s="162"/>
      <c r="C123" s="249">
        <v>0</v>
      </c>
      <c r="D123" s="161"/>
      <c r="E123" s="249">
        <v>0</v>
      </c>
      <c r="F123" s="161"/>
      <c r="G123" s="249">
        <v>0</v>
      </c>
      <c r="H123" s="161"/>
      <c r="I123" s="249">
        <v>0</v>
      </c>
      <c r="J123" s="161"/>
      <c r="K123" s="249">
        <v>0</v>
      </c>
      <c r="L123" s="108"/>
      <c r="M123" s="160">
        <f t="shared" si="4"/>
        <v>0</v>
      </c>
      <c r="N123" s="339"/>
      <c r="O123" s="113"/>
      <c r="P123" s="113"/>
      <c r="Q123" s="113"/>
      <c r="R123" s="113"/>
      <c r="S123" s="113"/>
      <c r="T123" s="113"/>
      <c r="U123" s="113"/>
      <c r="V123" s="113"/>
      <c r="W123" s="113"/>
      <c r="X123" s="113"/>
    </row>
    <row r="124" spans="1:24" s="340" customFormat="1" ht="12.75">
      <c r="A124" s="276" t="s">
        <v>40</v>
      </c>
      <c r="B124" s="162"/>
      <c r="C124" s="249">
        <v>0</v>
      </c>
      <c r="D124" s="161"/>
      <c r="E124" s="249">
        <v>0</v>
      </c>
      <c r="F124" s="161"/>
      <c r="G124" s="249">
        <v>0</v>
      </c>
      <c r="H124" s="161"/>
      <c r="I124" s="249">
        <v>0</v>
      </c>
      <c r="J124" s="161"/>
      <c r="K124" s="249">
        <v>0</v>
      </c>
      <c r="L124" s="108"/>
      <c r="M124" s="160">
        <f t="shared" si="4"/>
        <v>0</v>
      </c>
      <c r="N124" s="339"/>
      <c r="O124" s="113"/>
      <c r="P124" s="113"/>
      <c r="Q124" s="113"/>
      <c r="R124" s="113"/>
      <c r="S124" s="113"/>
      <c r="T124" s="113"/>
      <c r="U124" s="113"/>
      <c r="V124" s="113"/>
      <c r="W124" s="113"/>
      <c r="X124" s="113"/>
    </row>
    <row r="125" spans="1:24" s="340" customFormat="1" ht="12.75">
      <c r="A125" s="276" t="s">
        <v>26</v>
      </c>
      <c r="B125" s="162"/>
      <c r="C125" s="249">
        <v>0</v>
      </c>
      <c r="D125" s="161"/>
      <c r="E125" s="249">
        <v>0</v>
      </c>
      <c r="F125" s="161"/>
      <c r="G125" s="249">
        <v>0</v>
      </c>
      <c r="H125" s="161"/>
      <c r="I125" s="249">
        <v>0</v>
      </c>
      <c r="J125" s="161"/>
      <c r="K125" s="249">
        <v>0</v>
      </c>
      <c r="L125" s="108"/>
      <c r="M125" s="160">
        <f t="shared" si="4"/>
        <v>0</v>
      </c>
      <c r="N125" s="339"/>
      <c r="O125" s="113"/>
      <c r="P125" s="113"/>
      <c r="Q125" s="113"/>
      <c r="R125" s="113"/>
      <c r="S125" s="113"/>
      <c r="T125" s="113"/>
      <c r="U125" s="113"/>
      <c r="V125" s="113"/>
      <c r="W125" s="113"/>
      <c r="X125" s="113"/>
    </row>
    <row r="126" spans="1:24" s="340" customFormat="1" ht="12.75">
      <c r="A126" s="275" t="s">
        <v>69</v>
      </c>
      <c r="B126" s="162"/>
      <c r="C126" s="160">
        <f>SUM(C121:C125)</f>
        <v>0</v>
      </c>
      <c r="D126" s="108"/>
      <c r="E126" s="160">
        <f>SUM(E121:E125)</f>
        <v>0</v>
      </c>
      <c r="F126" s="108"/>
      <c r="G126" s="160">
        <f>SUM(G121:G125)</f>
        <v>0</v>
      </c>
      <c r="H126" s="108"/>
      <c r="I126" s="160">
        <f>SUM(I121:I125)</f>
        <v>0</v>
      </c>
      <c r="J126" s="108"/>
      <c r="K126" s="160">
        <f>SUM(K121:K125)</f>
        <v>0</v>
      </c>
      <c r="L126" s="108"/>
      <c r="M126" s="160">
        <f t="shared" si="4"/>
        <v>0</v>
      </c>
      <c r="N126" s="339"/>
      <c r="O126" s="113"/>
      <c r="P126" s="113"/>
      <c r="Q126" s="113"/>
      <c r="R126" s="113"/>
      <c r="S126" s="113"/>
      <c r="T126" s="113"/>
      <c r="U126" s="113"/>
      <c r="V126" s="113"/>
      <c r="W126" s="113"/>
      <c r="X126" s="113"/>
    </row>
    <row r="127" spans="1:24" s="340" customFormat="1" ht="12.75">
      <c r="A127" s="275"/>
      <c r="B127" s="162"/>
      <c r="C127" s="108"/>
      <c r="D127" s="108"/>
      <c r="E127" s="108"/>
      <c r="F127" s="108"/>
      <c r="G127" s="108"/>
      <c r="H127" s="108"/>
      <c r="I127" s="108"/>
      <c r="J127" s="108"/>
      <c r="K127" s="108"/>
      <c r="L127" s="108"/>
      <c r="M127" s="108"/>
      <c r="N127" s="339"/>
      <c r="O127" s="113"/>
      <c r="P127" s="113"/>
      <c r="Q127" s="113"/>
      <c r="R127" s="113"/>
      <c r="S127" s="113"/>
      <c r="T127" s="113"/>
      <c r="U127" s="113"/>
      <c r="V127" s="113"/>
      <c r="W127" s="113"/>
      <c r="X127" s="113"/>
    </row>
    <row r="128" spans="1:24" s="338" customFormat="1" ht="12.75">
      <c r="A128" s="275" t="s">
        <v>43</v>
      </c>
      <c r="B128" s="165"/>
      <c r="C128" s="166"/>
      <c r="D128" s="166"/>
      <c r="E128" s="166"/>
      <c r="F128" s="166"/>
      <c r="G128" s="166"/>
      <c r="H128" s="166"/>
      <c r="I128" s="166"/>
      <c r="J128" s="166"/>
      <c r="K128" s="166"/>
      <c r="L128" s="166"/>
      <c r="M128" s="108"/>
      <c r="N128" s="337"/>
      <c r="O128" s="113"/>
      <c r="P128" s="113"/>
      <c r="Q128" s="113"/>
      <c r="R128" s="113"/>
      <c r="S128" s="113"/>
      <c r="T128" s="113"/>
      <c r="U128" s="113"/>
      <c r="V128" s="113"/>
      <c r="W128" s="113"/>
      <c r="X128" s="113"/>
    </row>
    <row r="129" spans="1:24" s="338" customFormat="1" ht="12.75">
      <c r="A129" s="276" t="s">
        <v>44</v>
      </c>
      <c r="B129" s="165"/>
      <c r="C129" s="248">
        <v>0</v>
      </c>
      <c r="D129" s="157"/>
      <c r="E129" s="248">
        <v>0</v>
      </c>
      <c r="F129" s="157"/>
      <c r="G129" s="248">
        <v>0</v>
      </c>
      <c r="H129" s="158"/>
      <c r="I129" s="248">
        <v>0</v>
      </c>
      <c r="J129" s="159"/>
      <c r="K129" s="248">
        <v>0</v>
      </c>
      <c r="L129" s="166"/>
      <c r="M129" s="160">
        <f>SUM(C129:K129)</f>
        <v>0</v>
      </c>
      <c r="N129" s="337"/>
      <c r="O129" s="113"/>
      <c r="P129" s="113"/>
      <c r="Q129" s="113"/>
      <c r="R129" s="113"/>
      <c r="S129" s="113"/>
      <c r="T129" s="113"/>
      <c r="U129" s="113"/>
      <c r="V129" s="113"/>
      <c r="W129" s="113"/>
      <c r="X129" s="113"/>
    </row>
    <row r="130" spans="1:24" s="338" customFormat="1" ht="12.75">
      <c r="A130" s="276" t="s">
        <v>45</v>
      </c>
      <c r="B130" s="165"/>
      <c r="C130" s="249">
        <v>0</v>
      </c>
      <c r="D130" s="161"/>
      <c r="E130" s="249">
        <v>0</v>
      </c>
      <c r="F130" s="161"/>
      <c r="G130" s="249">
        <v>0</v>
      </c>
      <c r="H130" s="161"/>
      <c r="I130" s="249">
        <v>0</v>
      </c>
      <c r="J130" s="161"/>
      <c r="K130" s="249">
        <v>0</v>
      </c>
      <c r="L130" s="166"/>
      <c r="M130" s="160">
        <f>SUM(C130:K130)</f>
        <v>0</v>
      </c>
      <c r="N130" s="337"/>
      <c r="O130" s="113"/>
      <c r="P130" s="113"/>
      <c r="Q130" s="113"/>
      <c r="R130" s="113"/>
      <c r="S130" s="113"/>
      <c r="T130" s="113"/>
      <c r="U130" s="113"/>
      <c r="V130" s="113"/>
      <c r="W130" s="113"/>
      <c r="X130" s="113"/>
    </row>
    <row r="131" spans="1:24" s="338" customFormat="1" ht="12.75">
      <c r="A131" s="276" t="s">
        <v>46</v>
      </c>
      <c r="B131" s="165"/>
      <c r="C131" s="249">
        <v>0</v>
      </c>
      <c r="D131" s="161"/>
      <c r="E131" s="249">
        <v>0</v>
      </c>
      <c r="F131" s="161"/>
      <c r="G131" s="249">
        <v>0</v>
      </c>
      <c r="H131" s="161"/>
      <c r="I131" s="249">
        <v>0</v>
      </c>
      <c r="J131" s="161"/>
      <c r="K131" s="249">
        <v>0</v>
      </c>
      <c r="L131" s="166"/>
      <c r="M131" s="160">
        <f>SUM(C131:K131)</f>
        <v>0</v>
      </c>
      <c r="N131" s="337"/>
      <c r="O131" s="113"/>
      <c r="P131" s="113"/>
      <c r="Q131" s="113"/>
      <c r="R131" s="113"/>
      <c r="S131" s="113"/>
      <c r="T131" s="113"/>
      <c r="U131" s="113"/>
      <c r="V131" s="113"/>
      <c r="W131" s="113"/>
      <c r="X131" s="113"/>
    </row>
    <row r="132" spans="1:24" s="338" customFormat="1" ht="12.75">
      <c r="A132" s="276" t="s">
        <v>26</v>
      </c>
      <c r="B132" s="165"/>
      <c r="C132" s="249">
        <v>0</v>
      </c>
      <c r="D132" s="161"/>
      <c r="E132" s="249">
        <v>0</v>
      </c>
      <c r="F132" s="161"/>
      <c r="G132" s="249">
        <v>0</v>
      </c>
      <c r="H132" s="161"/>
      <c r="I132" s="249">
        <v>0</v>
      </c>
      <c r="J132" s="161"/>
      <c r="K132" s="249">
        <v>0</v>
      </c>
      <c r="L132" s="166"/>
      <c r="M132" s="160">
        <f>SUM(C132:K132)</f>
        <v>0</v>
      </c>
      <c r="N132" s="337"/>
      <c r="O132" s="113"/>
      <c r="P132" s="113"/>
      <c r="Q132" s="113"/>
      <c r="R132" s="113"/>
      <c r="S132" s="113"/>
      <c r="T132" s="113"/>
      <c r="U132" s="113"/>
      <c r="V132" s="113"/>
      <c r="W132" s="113"/>
      <c r="X132" s="113"/>
    </row>
    <row r="133" spans="1:24" s="340" customFormat="1" ht="12.75">
      <c r="A133" s="275" t="s">
        <v>47</v>
      </c>
      <c r="B133" s="162"/>
      <c r="C133" s="160">
        <f>SUM(C129:C132)</f>
        <v>0</v>
      </c>
      <c r="D133" s="108"/>
      <c r="E133" s="160">
        <f>SUM(E129:E132)</f>
        <v>0</v>
      </c>
      <c r="F133" s="108"/>
      <c r="G133" s="160">
        <f>SUM(G129:G132)</f>
        <v>0</v>
      </c>
      <c r="H133" s="108"/>
      <c r="I133" s="160">
        <f>SUM(I129:I132)</f>
        <v>0</v>
      </c>
      <c r="J133" s="108"/>
      <c r="K133" s="160">
        <f>SUM(K129:K132)</f>
        <v>0</v>
      </c>
      <c r="L133" s="108"/>
      <c r="M133" s="160">
        <f>SUM(C133:K133)</f>
        <v>0</v>
      </c>
      <c r="N133" s="339"/>
      <c r="O133" s="113"/>
      <c r="P133" s="113"/>
      <c r="Q133" s="113"/>
      <c r="R133" s="113"/>
      <c r="S133" s="113"/>
      <c r="T133" s="113"/>
      <c r="U133" s="113"/>
      <c r="V133" s="113"/>
      <c r="W133" s="113"/>
      <c r="X133" s="113"/>
    </row>
    <row r="134" spans="1:24" s="340" customFormat="1" ht="12.75">
      <c r="A134" s="275"/>
      <c r="B134" s="162"/>
      <c r="C134" s="108"/>
      <c r="D134" s="108"/>
      <c r="E134" s="108"/>
      <c r="F134" s="108"/>
      <c r="G134" s="108"/>
      <c r="H134" s="108"/>
      <c r="I134" s="108"/>
      <c r="J134" s="108"/>
      <c r="K134" s="108"/>
      <c r="L134" s="108"/>
      <c r="M134" s="108"/>
      <c r="N134" s="339"/>
      <c r="O134" s="113"/>
      <c r="P134" s="113"/>
      <c r="Q134" s="113"/>
      <c r="R134" s="113"/>
      <c r="S134" s="113"/>
      <c r="T134" s="113"/>
      <c r="U134" s="113"/>
      <c r="V134" s="113"/>
      <c r="W134" s="113"/>
      <c r="X134" s="113"/>
    </row>
    <row r="135" spans="1:24" s="340" customFormat="1" ht="12.75">
      <c r="A135" s="275" t="s">
        <v>48</v>
      </c>
      <c r="B135" s="165"/>
      <c r="C135" s="108"/>
      <c r="D135" s="108"/>
      <c r="E135" s="108"/>
      <c r="F135" s="108"/>
      <c r="G135" s="108"/>
      <c r="H135" s="108"/>
      <c r="I135" s="108"/>
      <c r="J135" s="108"/>
      <c r="K135" s="108"/>
      <c r="L135" s="108"/>
      <c r="M135" s="108"/>
      <c r="N135" s="339"/>
      <c r="O135" s="113"/>
      <c r="P135" s="113"/>
      <c r="Q135" s="113"/>
      <c r="R135" s="113"/>
      <c r="S135" s="113"/>
      <c r="T135" s="113"/>
      <c r="U135" s="113"/>
      <c r="V135" s="113"/>
      <c r="W135" s="113"/>
      <c r="X135" s="113"/>
    </row>
    <row r="136" spans="1:24" s="340" customFormat="1" ht="12.75">
      <c r="A136" s="276" t="s">
        <v>70</v>
      </c>
      <c r="B136" s="165"/>
      <c r="C136" s="248">
        <v>0</v>
      </c>
      <c r="D136" s="157"/>
      <c r="E136" s="248">
        <v>0</v>
      </c>
      <c r="F136" s="157"/>
      <c r="G136" s="248">
        <v>0</v>
      </c>
      <c r="H136" s="158"/>
      <c r="I136" s="248">
        <v>0</v>
      </c>
      <c r="J136" s="159"/>
      <c r="K136" s="248">
        <v>0</v>
      </c>
      <c r="L136" s="108"/>
      <c r="M136" s="160">
        <f aca="true" t="shared" si="5" ref="M136:M141">SUM(C136:K136)</f>
        <v>0</v>
      </c>
      <c r="N136" s="339"/>
      <c r="O136" s="113"/>
      <c r="P136" s="113"/>
      <c r="Q136" s="113"/>
      <c r="R136" s="113"/>
      <c r="S136" s="113"/>
      <c r="T136" s="113"/>
      <c r="U136" s="113"/>
      <c r="V136" s="113"/>
      <c r="W136" s="113"/>
      <c r="X136" s="113"/>
    </row>
    <row r="137" spans="1:24" s="340" customFormat="1" ht="12.75">
      <c r="A137" s="276" t="s">
        <v>50</v>
      </c>
      <c r="B137" s="165"/>
      <c r="C137" s="249">
        <v>0</v>
      </c>
      <c r="D137" s="161"/>
      <c r="E137" s="249">
        <v>0</v>
      </c>
      <c r="F137" s="161"/>
      <c r="G137" s="249">
        <v>0</v>
      </c>
      <c r="H137" s="161"/>
      <c r="I137" s="249">
        <v>0</v>
      </c>
      <c r="J137" s="161"/>
      <c r="K137" s="249">
        <v>0</v>
      </c>
      <c r="L137" s="108"/>
      <c r="M137" s="160">
        <f t="shared" si="5"/>
        <v>0</v>
      </c>
      <c r="N137" s="339"/>
      <c r="O137" s="113"/>
      <c r="P137" s="113"/>
      <c r="Q137" s="113"/>
      <c r="R137" s="113"/>
      <c r="S137" s="113"/>
      <c r="T137" s="113"/>
      <c r="U137" s="113"/>
      <c r="V137" s="113"/>
      <c r="W137" s="113"/>
      <c r="X137" s="113"/>
    </row>
    <row r="138" spans="1:24" s="340" customFormat="1" ht="12.75">
      <c r="A138" s="276" t="s">
        <v>46</v>
      </c>
      <c r="B138" s="165"/>
      <c r="C138" s="249">
        <v>0</v>
      </c>
      <c r="D138" s="161"/>
      <c r="E138" s="249">
        <v>0</v>
      </c>
      <c r="F138" s="161"/>
      <c r="G138" s="249">
        <v>0</v>
      </c>
      <c r="H138" s="161"/>
      <c r="I138" s="249">
        <v>0</v>
      </c>
      <c r="J138" s="161"/>
      <c r="K138" s="249">
        <v>0</v>
      </c>
      <c r="L138" s="108"/>
      <c r="M138" s="160">
        <f t="shared" si="5"/>
        <v>0</v>
      </c>
      <c r="N138" s="339"/>
      <c r="O138" s="113"/>
      <c r="P138" s="113"/>
      <c r="Q138" s="113"/>
      <c r="R138" s="113"/>
      <c r="S138" s="113"/>
      <c r="T138" s="113"/>
      <c r="U138" s="113"/>
      <c r="V138" s="113"/>
      <c r="W138" s="113"/>
      <c r="X138" s="113"/>
    </row>
    <row r="139" spans="1:24" s="340" customFormat="1" ht="12.75">
      <c r="A139" s="276" t="s">
        <v>51</v>
      </c>
      <c r="B139" s="165"/>
      <c r="C139" s="249">
        <v>0</v>
      </c>
      <c r="D139" s="161"/>
      <c r="E139" s="249">
        <v>0</v>
      </c>
      <c r="F139" s="161"/>
      <c r="G139" s="249">
        <v>0</v>
      </c>
      <c r="H139" s="161"/>
      <c r="I139" s="249">
        <v>0</v>
      </c>
      <c r="J139" s="161"/>
      <c r="K139" s="249">
        <v>0</v>
      </c>
      <c r="L139" s="108"/>
      <c r="M139" s="160">
        <f t="shared" si="5"/>
        <v>0</v>
      </c>
      <c r="N139" s="339"/>
      <c r="O139" s="113"/>
      <c r="P139" s="113"/>
      <c r="Q139" s="113"/>
      <c r="R139" s="113"/>
      <c r="S139" s="113"/>
      <c r="T139" s="113"/>
      <c r="U139" s="113"/>
      <c r="V139" s="113"/>
      <c r="W139" s="113"/>
      <c r="X139" s="113"/>
    </row>
    <row r="140" spans="1:24" s="340" customFormat="1" ht="12.75">
      <c r="A140" s="276" t="s">
        <v>26</v>
      </c>
      <c r="B140" s="165"/>
      <c r="C140" s="249">
        <v>0</v>
      </c>
      <c r="D140" s="161"/>
      <c r="E140" s="249">
        <v>0</v>
      </c>
      <c r="F140" s="161"/>
      <c r="G140" s="249">
        <v>0</v>
      </c>
      <c r="H140" s="161"/>
      <c r="I140" s="249">
        <v>0</v>
      </c>
      <c r="J140" s="161"/>
      <c r="K140" s="249">
        <v>0</v>
      </c>
      <c r="L140" s="108"/>
      <c r="M140" s="160">
        <f t="shared" si="5"/>
        <v>0</v>
      </c>
      <c r="N140" s="339"/>
      <c r="O140" s="113"/>
      <c r="P140" s="113"/>
      <c r="Q140" s="113"/>
      <c r="R140" s="113"/>
      <c r="S140" s="113"/>
      <c r="T140" s="113"/>
      <c r="U140" s="113"/>
      <c r="V140" s="113"/>
      <c r="W140" s="113"/>
      <c r="X140" s="113"/>
    </row>
    <row r="141" spans="1:24" s="340" customFormat="1" ht="12.75">
      <c r="A141" s="275" t="s">
        <v>71</v>
      </c>
      <c r="B141" s="162"/>
      <c r="C141" s="160">
        <f>SUM(C136:C140)</f>
        <v>0</v>
      </c>
      <c r="D141" s="108"/>
      <c r="E141" s="160">
        <f>SUM(E136:E140)</f>
        <v>0</v>
      </c>
      <c r="F141" s="108"/>
      <c r="G141" s="160">
        <f>SUM(G136:G140)</f>
        <v>0</v>
      </c>
      <c r="H141" s="108"/>
      <c r="I141" s="160">
        <f>SUM(I136:I140)</f>
        <v>0</v>
      </c>
      <c r="J141" s="108"/>
      <c r="K141" s="160">
        <f>SUM(K136:K140)</f>
        <v>0</v>
      </c>
      <c r="L141" s="108"/>
      <c r="M141" s="160">
        <f t="shared" si="5"/>
        <v>0</v>
      </c>
      <c r="N141" s="339"/>
      <c r="O141" s="113"/>
      <c r="P141" s="113"/>
      <c r="Q141" s="113"/>
      <c r="R141" s="113"/>
      <c r="S141" s="113"/>
      <c r="T141" s="113"/>
      <c r="U141" s="113"/>
      <c r="V141" s="113"/>
      <c r="W141" s="113"/>
      <c r="X141" s="113"/>
    </row>
    <row r="142" spans="1:24" s="340" customFormat="1" ht="12.75">
      <c r="A142" s="275"/>
      <c r="B142" s="162"/>
      <c r="C142" s="171"/>
      <c r="D142" s="108"/>
      <c r="E142" s="171"/>
      <c r="F142" s="108"/>
      <c r="G142" s="171"/>
      <c r="H142" s="108"/>
      <c r="I142" s="171"/>
      <c r="J142" s="108"/>
      <c r="K142" s="171"/>
      <c r="L142" s="108"/>
      <c r="M142" s="171"/>
      <c r="N142" s="339"/>
      <c r="O142" s="113"/>
      <c r="P142" s="113"/>
      <c r="Q142" s="113"/>
      <c r="R142" s="113"/>
      <c r="S142" s="113"/>
      <c r="T142" s="113"/>
      <c r="U142" s="113"/>
      <c r="V142" s="113"/>
      <c r="W142" s="113"/>
      <c r="X142" s="113"/>
    </row>
    <row r="143" spans="1:24" s="340" customFormat="1" ht="12.75">
      <c r="A143" s="163" t="s">
        <v>72</v>
      </c>
      <c r="B143" s="162"/>
      <c r="C143" s="171"/>
      <c r="D143" s="108"/>
      <c r="E143" s="171"/>
      <c r="F143" s="108"/>
      <c r="G143" s="171"/>
      <c r="H143" s="108"/>
      <c r="I143" s="171"/>
      <c r="J143" s="108"/>
      <c r="K143" s="171"/>
      <c r="L143" s="108"/>
      <c r="M143" s="171"/>
      <c r="N143" s="339"/>
      <c r="O143" s="113"/>
      <c r="P143" s="113"/>
      <c r="Q143" s="113"/>
      <c r="R143" s="113"/>
      <c r="S143" s="113"/>
      <c r="T143" s="113"/>
      <c r="U143" s="113"/>
      <c r="V143" s="113"/>
      <c r="W143" s="113"/>
      <c r="X143" s="113"/>
    </row>
    <row r="144" spans="1:24" s="340" customFormat="1" ht="12.75">
      <c r="A144" s="164" t="s">
        <v>46</v>
      </c>
      <c r="B144" s="162"/>
      <c r="C144" s="248">
        <v>0</v>
      </c>
      <c r="D144" s="157"/>
      <c r="E144" s="248">
        <v>0</v>
      </c>
      <c r="F144" s="157"/>
      <c r="G144" s="248">
        <v>0</v>
      </c>
      <c r="H144" s="158"/>
      <c r="I144" s="248">
        <v>0</v>
      </c>
      <c r="J144" s="159"/>
      <c r="K144" s="248">
        <v>0</v>
      </c>
      <c r="L144" s="108"/>
      <c r="M144" s="160">
        <f aca="true" t="shared" si="6" ref="M144:M150">SUM(C144:K144)</f>
        <v>0</v>
      </c>
      <c r="N144" s="339"/>
      <c r="O144" s="113"/>
      <c r="P144" s="113"/>
      <c r="Q144" s="113"/>
      <c r="R144" s="113"/>
      <c r="S144" s="113"/>
      <c r="T144" s="113"/>
      <c r="U144" s="113"/>
      <c r="V144" s="113"/>
      <c r="W144" s="113"/>
      <c r="X144" s="113"/>
    </row>
    <row r="145" spans="1:24" s="340" customFormat="1" ht="12.75">
      <c r="A145" s="164" t="s">
        <v>73</v>
      </c>
      <c r="B145" s="162"/>
      <c r="C145" s="249">
        <v>0</v>
      </c>
      <c r="D145" s="161"/>
      <c r="E145" s="249">
        <v>0</v>
      </c>
      <c r="F145" s="161"/>
      <c r="G145" s="249">
        <v>0</v>
      </c>
      <c r="H145" s="161"/>
      <c r="I145" s="249">
        <v>0</v>
      </c>
      <c r="J145" s="161"/>
      <c r="K145" s="249">
        <v>0</v>
      </c>
      <c r="L145" s="108"/>
      <c r="M145" s="160">
        <f t="shared" si="6"/>
        <v>0</v>
      </c>
      <c r="N145" s="339"/>
      <c r="O145" s="113"/>
      <c r="P145" s="113"/>
      <c r="Q145" s="113"/>
      <c r="R145" s="113"/>
      <c r="S145" s="113"/>
      <c r="T145" s="113"/>
      <c r="U145" s="113"/>
      <c r="V145" s="113"/>
      <c r="W145" s="113"/>
      <c r="X145" s="113"/>
    </row>
    <row r="146" spans="1:24" s="340" customFormat="1" ht="12.75">
      <c r="A146" s="164" t="s">
        <v>74</v>
      </c>
      <c r="B146" s="162"/>
      <c r="C146" s="249">
        <v>0</v>
      </c>
      <c r="D146" s="161"/>
      <c r="E146" s="249">
        <v>0</v>
      </c>
      <c r="F146" s="161"/>
      <c r="G146" s="249">
        <v>0</v>
      </c>
      <c r="H146" s="161"/>
      <c r="I146" s="249">
        <v>0</v>
      </c>
      <c r="J146" s="161"/>
      <c r="K146" s="249">
        <v>0</v>
      </c>
      <c r="L146" s="108"/>
      <c r="M146" s="160">
        <f t="shared" si="6"/>
        <v>0</v>
      </c>
      <c r="N146" s="339"/>
      <c r="O146" s="113"/>
      <c r="P146" s="113"/>
      <c r="Q146" s="113"/>
      <c r="R146" s="113"/>
      <c r="S146" s="113"/>
      <c r="T146" s="113"/>
      <c r="U146" s="113"/>
      <c r="V146" s="113"/>
      <c r="W146" s="113"/>
      <c r="X146" s="113"/>
    </row>
    <row r="147" spans="1:24" s="340" customFormat="1" ht="12.75">
      <c r="A147" s="164" t="s">
        <v>75</v>
      </c>
      <c r="B147" s="162"/>
      <c r="C147" s="249">
        <v>0</v>
      </c>
      <c r="D147" s="161"/>
      <c r="E147" s="249">
        <v>0</v>
      </c>
      <c r="F147" s="161"/>
      <c r="G147" s="249">
        <v>0</v>
      </c>
      <c r="H147" s="161"/>
      <c r="I147" s="249">
        <v>0</v>
      </c>
      <c r="J147" s="161"/>
      <c r="K147" s="249">
        <v>0</v>
      </c>
      <c r="L147" s="108"/>
      <c r="M147" s="160">
        <f t="shared" si="6"/>
        <v>0</v>
      </c>
      <c r="N147" s="339"/>
      <c r="O147" s="113"/>
      <c r="P147" s="113"/>
      <c r="Q147" s="113"/>
      <c r="R147" s="113"/>
      <c r="S147" s="113"/>
      <c r="T147" s="113"/>
      <c r="U147" s="113"/>
      <c r="V147" s="113"/>
      <c r="W147" s="113"/>
      <c r="X147" s="113"/>
    </row>
    <row r="148" spans="1:24" s="340" customFormat="1" ht="12.75">
      <c r="A148" s="164" t="s">
        <v>32</v>
      </c>
      <c r="B148" s="162"/>
      <c r="C148" s="249">
        <v>0</v>
      </c>
      <c r="D148" s="161"/>
      <c r="E148" s="249">
        <v>0</v>
      </c>
      <c r="F148" s="161"/>
      <c r="G148" s="249">
        <v>0</v>
      </c>
      <c r="H148" s="161"/>
      <c r="I148" s="249">
        <v>0</v>
      </c>
      <c r="J148" s="161"/>
      <c r="K148" s="249">
        <v>0</v>
      </c>
      <c r="L148" s="108"/>
      <c r="M148" s="160">
        <f t="shared" si="6"/>
        <v>0</v>
      </c>
      <c r="N148" s="339"/>
      <c r="O148" s="113"/>
      <c r="P148" s="113"/>
      <c r="Q148" s="113"/>
      <c r="R148" s="113"/>
      <c r="S148" s="113"/>
      <c r="T148" s="113"/>
      <c r="U148" s="113"/>
      <c r="V148" s="113"/>
      <c r="W148" s="113"/>
      <c r="X148" s="113"/>
    </row>
    <row r="149" spans="1:24" s="340" customFormat="1" ht="12.75">
      <c r="A149" s="164" t="s">
        <v>26</v>
      </c>
      <c r="B149" s="162"/>
      <c r="C149" s="249">
        <v>0</v>
      </c>
      <c r="D149" s="161"/>
      <c r="E149" s="249">
        <v>0</v>
      </c>
      <c r="F149" s="161"/>
      <c r="G149" s="249">
        <v>0</v>
      </c>
      <c r="H149" s="161"/>
      <c r="I149" s="249">
        <v>0</v>
      </c>
      <c r="J149" s="161"/>
      <c r="K149" s="249">
        <v>0</v>
      </c>
      <c r="L149" s="108"/>
      <c r="M149" s="160">
        <f t="shared" si="6"/>
        <v>0</v>
      </c>
      <c r="N149" s="339"/>
      <c r="O149" s="113"/>
      <c r="P149" s="113"/>
      <c r="Q149" s="113"/>
      <c r="R149" s="113"/>
      <c r="S149" s="113"/>
      <c r="T149" s="113"/>
      <c r="U149" s="113"/>
      <c r="V149" s="113"/>
      <c r="W149" s="113"/>
      <c r="X149" s="113"/>
    </row>
    <row r="150" spans="1:24" s="340" customFormat="1" ht="12.75">
      <c r="A150" s="163" t="s">
        <v>76</v>
      </c>
      <c r="B150" s="162"/>
      <c r="C150" s="160">
        <f>SUM(C144:C149)</f>
        <v>0</v>
      </c>
      <c r="D150" s="108"/>
      <c r="E150" s="160">
        <f>SUM(E144:E149)</f>
        <v>0</v>
      </c>
      <c r="F150" s="108"/>
      <c r="G150" s="160">
        <f>SUM(G144:G149)</f>
        <v>0</v>
      </c>
      <c r="H150" s="108"/>
      <c r="I150" s="160">
        <f>SUM(I144:I149)</f>
        <v>0</v>
      </c>
      <c r="J150" s="108"/>
      <c r="K150" s="160">
        <f>SUM(K144:K149)</f>
        <v>0</v>
      </c>
      <c r="L150" s="108"/>
      <c r="M150" s="160">
        <f t="shared" si="6"/>
        <v>0</v>
      </c>
      <c r="N150" s="339"/>
      <c r="O150" s="113"/>
      <c r="P150" s="113"/>
      <c r="Q150" s="113"/>
      <c r="R150" s="113"/>
      <c r="S150" s="113"/>
      <c r="T150" s="113"/>
      <c r="U150" s="113"/>
      <c r="V150" s="113"/>
      <c r="W150" s="113"/>
      <c r="X150" s="113"/>
    </row>
    <row r="151" spans="1:24" s="340" customFormat="1" ht="12.75">
      <c r="A151" s="163"/>
      <c r="B151" s="162"/>
      <c r="C151" s="108"/>
      <c r="D151" s="108"/>
      <c r="E151" s="108"/>
      <c r="F151" s="108"/>
      <c r="G151" s="108"/>
      <c r="H151" s="108"/>
      <c r="I151" s="108"/>
      <c r="J151" s="108"/>
      <c r="K151" s="108"/>
      <c r="L151" s="108"/>
      <c r="M151" s="108"/>
      <c r="N151" s="339"/>
      <c r="O151" s="113"/>
      <c r="P151" s="113"/>
      <c r="Q151" s="113"/>
      <c r="R151" s="113"/>
      <c r="S151" s="113"/>
      <c r="T151" s="113"/>
      <c r="U151" s="113"/>
      <c r="V151" s="113"/>
      <c r="W151" s="113"/>
      <c r="X151" s="113"/>
    </row>
    <row r="152" spans="1:24" s="340" customFormat="1" ht="12.75">
      <c r="A152" s="163" t="s">
        <v>77</v>
      </c>
      <c r="B152" s="162"/>
      <c r="C152" s="108"/>
      <c r="D152" s="108"/>
      <c r="E152" s="108"/>
      <c r="F152" s="108"/>
      <c r="G152" s="108"/>
      <c r="H152" s="108"/>
      <c r="I152" s="108"/>
      <c r="J152" s="108"/>
      <c r="K152" s="108"/>
      <c r="L152" s="108"/>
      <c r="M152" s="108"/>
      <c r="N152" s="339"/>
      <c r="O152" s="113"/>
      <c r="P152" s="113"/>
      <c r="Q152" s="113"/>
      <c r="R152" s="113"/>
      <c r="S152" s="113"/>
      <c r="T152" s="113"/>
      <c r="U152" s="113"/>
      <c r="V152" s="113"/>
      <c r="W152" s="113"/>
      <c r="X152" s="113"/>
    </row>
    <row r="153" spans="1:24" s="340" customFormat="1" ht="12.75">
      <c r="A153" s="164" t="s">
        <v>78</v>
      </c>
      <c r="B153" s="162"/>
      <c r="C153" s="248">
        <v>0</v>
      </c>
      <c r="D153" s="157"/>
      <c r="E153" s="248">
        <v>0</v>
      </c>
      <c r="F153" s="157"/>
      <c r="G153" s="248">
        <v>0</v>
      </c>
      <c r="H153" s="158"/>
      <c r="I153" s="248">
        <v>0</v>
      </c>
      <c r="J153" s="159"/>
      <c r="K153" s="248">
        <v>0</v>
      </c>
      <c r="L153" s="108"/>
      <c r="M153" s="160">
        <f aca="true" t="shared" si="7" ref="M153:M158">SUM(C153:K153)</f>
        <v>0</v>
      </c>
      <c r="N153" s="339"/>
      <c r="O153" s="113"/>
      <c r="P153" s="113"/>
      <c r="Q153" s="113"/>
      <c r="R153" s="113"/>
      <c r="S153" s="113"/>
      <c r="T153" s="113"/>
      <c r="U153" s="113"/>
      <c r="V153" s="113"/>
      <c r="W153" s="113"/>
      <c r="X153" s="113"/>
    </row>
    <row r="154" spans="1:24" s="340" customFormat="1" ht="12.75">
      <c r="A154" s="164" t="s">
        <v>79</v>
      </c>
      <c r="B154" s="162"/>
      <c r="C154" s="249">
        <v>0</v>
      </c>
      <c r="D154" s="161"/>
      <c r="E154" s="249">
        <v>0</v>
      </c>
      <c r="F154" s="161"/>
      <c r="G154" s="249">
        <v>0</v>
      </c>
      <c r="H154" s="161"/>
      <c r="I154" s="249">
        <v>0</v>
      </c>
      <c r="J154" s="161"/>
      <c r="K154" s="249">
        <v>0</v>
      </c>
      <c r="L154" s="108"/>
      <c r="M154" s="160">
        <f t="shared" si="7"/>
        <v>0</v>
      </c>
      <c r="N154" s="339"/>
      <c r="O154" s="113"/>
      <c r="P154" s="113"/>
      <c r="Q154" s="113"/>
      <c r="R154" s="113"/>
      <c r="S154" s="113"/>
      <c r="T154" s="113"/>
      <c r="U154" s="113"/>
      <c r="V154" s="113"/>
      <c r="W154" s="113"/>
      <c r="X154" s="113"/>
    </row>
    <row r="155" spans="1:24" s="340" customFormat="1" ht="12.75">
      <c r="A155" s="164" t="s">
        <v>80</v>
      </c>
      <c r="B155" s="162"/>
      <c r="C155" s="249">
        <v>0</v>
      </c>
      <c r="D155" s="161"/>
      <c r="E155" s="249">
        <v>0</v>
      </c>
      <c r="F155" s="161"/>
      <c r="G155" s="249">
        <v>0</v>
      </c>
      <c r="H155" s="161"/>
      <c r="I155" s="249">
        <v>0</v>
      </c>
      <c r="J155" s="161"/>
      <c r="K155" s="249">
        <v>0</v>
      </c>
      <c r="L155" s="108"/>
      <c r="M155" s="160">
        <f t="shared" si="7"/>
        <v>0</v>
      </c>
      <c r="N155" s="339"/>
      <c r="O155" s="113"/>
      <c r="P155" s="113"/>
      <c r="Q155" s="113"/>
      <c r="R155" s="113"/>
      <c r="S155" s="113"/>
      <c r="T155" s="113"/>
      <c r="U155" s="113"/>
      <c r="V155" s="113"/>
      <c r="W155" s="113"/>
      <c r="X155" s="113"/>
    </row>
    <row r="156" spans="1:24" s="340" customFormat="1" ht="12.75">
      <c r="A156" s="164" t="s">
        <v>81</v>
      </c>
      <c r="B156" s="162"/>
      <c r="C156" s="249">
        <v>0</v>
      </c>
      <c r="D156" s="161"/>
      <c r="E156" s="249">
        <v>0</v>
      </c>
      <c r="F156" s="161"/>
      <c r="G156" s="249">
        <v>0</v>
      </c>
      <c r="H156" s="161"/>
      <c r="I156" s="249">
        <v>0</v>
      </c>
      <c r="J156" s="161"/>
      <c r="K156" s="249">
        <v>0</v>
      </c>
      <c r="L156" s="108"/>
      <c r="M156" s="160">
        <f t="shared" si="7"/>
        <v>0</v>
      </c>
      <c r="N156" s="339"/>
      <c r="O156" s="113"/>
      <c r="P156" s="113"/>
      <c r="Q156" s="113"/>
      <c r="R156" s="113"/>
      <c r="S156" s="113"/>
      <c r="T156" s="113"/>
      <c r="U156" s="113"/>
      <c r="V156" s="113"/>
      <c r="W156" s="113"/>
      <c r="X156" s="113"/>
    </row>
    <row r="157" spans="1:24" s="340" customFormat="1" ht="12.75">
      <c r="A157" s="164" t="s">
        <v>26</v>
      </c>
      <c r="B157" s="162"/>
      <c r="C157" s="249">
        <v>0</v>
      </c>
      <c r="D157" s="161"/>
      <c r="E157" s="249">
        <v>0</v>
      </c>
      <c r="F157" s="161"/>
      <c r="G157" s="249">
        <v>0</v>
      </c>
      <c r="H157" s="161"/>
      <c r="I157" s="249">
        <v>0</v>
      </c>
      <c r="J157" s="161"/>
      <c r="K157" s="249">
        <v>0</v>
      </c>
      <c r="L157" s="108"/>
      <c r="M157" s="160">
        <f t="shared" si="7"/>
        <v>0</v>
      </c>
      <c r="N157" s="339"/>
      <c r="O157" s="113"/>
      <c r="P157" s="113"/>
      <c r="Q157" s="113"/>
      <c r="R157" s="113"/>
      <c r="S157" s="113"/>
      <c r="T157" s="113"/>
      <c r="U157" s="113"/>
      <c r="V157" s="113"/>
      <c r="W157" s="113"/>
      <c r="X157" s="113"/>
    </row>
    <row r="158" spans="1:24" s="340" customFormat="1" ht="12.75">
      <c r="A158" s="163" t="s">
        <v>82</v>
      </c>
      <c r="B158" s="162"/>
      <c r="C158" s="160">
        <f>SUM(C153:C157)</f>
        <v>0</v>
      </c>
      <c r="D158" s="108"/>
      <c r="E158" s="160">
        <f>SUM(E153:E157)</f>
        <v>0</v>
      </c>
      <c r="F158" s="108"/>
      <c r="G158" s="160">
        <f>SUM(G153:G157)</f>
        <v>0</v>
      </c>
      <c r="H158" s="108"/>
      <c r="I158" s="160">
        <f>SUM(I153:I157)</f>
        <v>0</v>
      </c>
      <c r="J158" s="108"/>
      <c r="K158" s="160">
        <f>SUM(K153:K157)</f>
        <v>0</v>
      </c>
      <c r="L158" s="108"/>
      <c r="M158" s="160">
        <f t="shared" si="7"/>
        <v>0</v>
      </c>
      <c r="N158" s="339"/>
      <c r="O158" s="113"/>
      <c r="P158" s="113"/>
      <c r="Q158" s="113"/>
      <c r="R158" s="113"/>
      <c r="S158" s="113"/>
      <c r="T158" s="113"/>
      <c r="U158" s="113"/>
      <c r="V158" s="113"/>
      <c r="W158" s="113"/>
      <c r="X158" s="113"/>
    </row>
    <row r="159" spans="1:24" s="340" customFormat="1" ht="12.75">
      <c r="A159" s="163"/>
      <c r="B159" s="162"/>
      <c r="C159" s="108"/>
      <c r="D159" s="108"/>
      <c r="E159" s="108"/>
      <c r="F159" s="108"/>
      <c r="G159" s="108"/>
      <c r="H159" s="108"/>
      <c r="I159" s="108"/>
      <c r="J159" s="108"/>
      <c r="K159" s="108"/>
      <c r="L159" s="108"/>
      <c r="M159" s="108"/>
      <c r="N159" s="339"/>
      <c r="O159" s="113"/>
      <c r="P159" s="113"/>
      <c r="Q159" s="113"/>
      <c r="R159" s="113"/>
      <c r="S159" s="113"/>
      <c r="T159" s="113"/>
      <c r="U159" s="113"/>
      <c r="V159" s="113"/>
      <c r="W159" s="113"/>
      <c r="X159" s="113"/>
    </row>
    <row r="160" spans="1:24" s="340" customFormat="1" ht="12.75">
      <c r="A160" s="163" t="s">
        <v>83</v>
      </c>
      <c r="B160" s="162"/>
      <c r="C160" s="108"/>
      <c r="D160" s="108"/>
      <c r="E160" s="108"/>
      <c r="F160" s="108"/>
      <c r="G160" s="108"/>
      <c r="H160" s="108"/>
      <c r="I160" s="108"/>
      <c r="J160" s="108"/>
      <c r="K160" s="108"/>
      <c r="L160" s="108"/>
      <c r="M160" s="108"/>
      <c r="N160" s="339"/>
      <c r="O160" s="113"/>
      <c r="P160" s="113"/>
      <c r="Q160" s="113"/>
      <c r="R160" s="113"/>
      <c r="S160" s="113"/>
      <c r="T160" s="113"/>
      <c r="U160" s="113"/>
      <c r="V160" s="113"/>
      <c r="W160" s="113"/>
      <c r="X160" s="113"/>
    </row>
    <row r="161" spans="1:24" s="340" customFormat="1" ht="12.75">
      <c r="A161" s="164" t="s">
        <v>55</v>
      </c>
      <c r="B161" s="162"/>
      <c r="C161" s="248">
        <v>0</v>
      </c>
      <c r="D161" s="157"/>
      <c r="E161" s="248">
        <v>0</v>
      </c>
      <c r="F161" s="157"/>
      <c r="G161" s="248">
        <v>0</v>
      </c>
      <c r="H161" s="158"/>
      <c r="I161" s="248">
        <v>0</v>
      </c>
      <c r="J161" s="159"/>
      <c r="K161" s="248">
        <v>0</v>
      </c>
      <c r="L161" s="108"/>
      <c r="M161" s="160">
        <f>SUM(C161:K161)</f>
        <v>0</v>
      </c>
      <c r="N161" s="339"/>
      <c r="O161" s="113"/>
      <c r="P161" s="113"/>
      <c r="Q161" s="113"/>
      <c r="R161" s="113"/>
      <c r="S161" s="113"/>
      <c r="T161" s="113"/>
      <c r="U161" s="113"/>
      <c r="V161" s="113"/>
      <c r="W161" s="113"/>
      <c r="X161" s="113"/>
    </row>
    <row r="162" spans="1:24" s="340" customFormat="1" ht="12.75">
      <c r="A162" s="164" t="s">
        <v>56</v>
      </c>
      <c r="B162" s="162"/>
      <c r="C162" s="249">
        <v>0</v>
      </c>
      <c r="D162" s="161"/>
      <c r="E162" s="249">
        <v>0</v>
      </c>
      <c r="F162" s="161"/>
      <c r="G162" s="249">
        <v>0</v>
      </c>
      <c r="H162" s="161"/>
      <c r="I162" s="249">
        <v>0</v>
      </c>
      <c r="J162" s="161"/>
      <c r="K162" s="249">
        <v>0</v>
      </c>
      <c r="L162" s="108"/>
      <c r="M162" s="160">
        <f>SUM(C162:K162)</f>
        <v>0</v>
      </c>
      <c r="N162" s="339"/>
      <c r="O162" s="113"/>
      <c r="P162" s="113"/>
      <c r="Q162" s="113"/>
      <c r="R162" s="113"/>
      <c r="S162" s="113"/>
      <c r="T162" s="113"/>
      <c r="U162" s="113"/>
      <c r="V162" s="113"/>
      <c r="W162" s="113"/>
      <c r="X162" s="113"/>
    </row>
    <row r="163" spans="1:24" s="340" customFormat="1" ht="12.75">
      <c r="A163" s="164" t="s">
        <v>57</v>
      </c>
      <c r="B163" s="162"/>
      <c r="C163" s="249">
        <v>0</v>
      </c>
      <c r="D163" s="161"/>
      <c r="E163" s="249">
        <v>0</v>
      </c>
      <c r="F163" s="161"/>
      <c r="G163" s="249">
        <v>0</v>
      </c>
      <c r="H163" s="161"/>
      <c r="I163" s="249">
        <v>0</v>
      </c>
      <c r="J163" s="161"/>
      <c r="K163" s="249">
        <v>0</v>
      </c>
      <c r="L163" s="108"/>
      <c r="M163" s="160">
        <f>SUM(C163:K163)</f>
        <v>0</v>
      </c>
      <c r="N163" s="339"/>
      <c r="O163" s="113"/>
      <c r="P163" s="113"/>
      <c r="Q163" s="113"/>
      <c r="R163" s="113"/>
      <c r="S163" s="113"/>
      <c r="T163" s="113"/>
      <c r="U163" s="113"/>
      <c r="V163" s="113"/>
      <c r="W163" s="113"/>
      <c r="X163" s="113"/>
    </row>
    <row r="164" spans="1:24" s="340" customFormat="1" ht="12.75">
      <c r="A164" s="163" t="s">
        <v>84</v>
      </c>
      <c r="B164" s="162"/>
      <c r="C164" s="160">
        <f>SUM(C161:C163)</f>
        <v>0</v>
      </c>
      <c r="D164" s="108"/>
      <c r="E164" s="160">
        <f>SUM(E161:E163)</f>
        <v>0</v>
      </c>
      <c r="F164" s="108"/>
      <c r="G164" s="160">
        <f>SUM(G161:G163)</f>
        <v>0</v>
      </c>
      <c r="H164" s="108"/>
      <c r="I164" s="160">
        <f>SUM(I161:I163)</f>
        <v>0</v>
      </c>
      <c r="J164" s="108"/>
      <c r="K164" s="160">
        <f>SUM(K161:K163)</f>
        <v>0</v>
      </c>
      <c r="L164" s="108"/>
      <c r="M164" s="160">
        <f>SUM(C164:K164)</f>
        <v>0</v>
      </c>
      <c r="N164" s="339"/>
      <c r="O164" s="113"/>
      <c r="P164" s="113"/>
      <c r="Q164" s="113"/>
      <c r="R164" s="113"/>
      <c r="S164" s="113"/>
      <c r="T164" s="113"/>
      <c r="U164" s="113"/>
      <c r="V164" s="113"/>
      <c r="W164" s="113"/>
      <c r="X164" s="113"/>
    </row>
    <row r="165" spans="1:24" s="340" customFormat="1" ht="12.75">
      <c r="A165" s="163"/>
      <c r="B165" s="162"/>
      <c r="C165" s="108"/>
      <c r="D165" s="108"/>
      <c r="E165" s="108"/>
      <c r="F165" s="108"/>
      <c r="G165" s="108"/>
      <c r="H165" s="108"/>
      <c r="I165" s="108"/>
      <c r="J165" s="108"/>
      <c r="K165" s="108"/>
      <c r="L165" s="108"/>
      <c r="M165" s="108"/>
      <c r="N165" s="339"/>
      <c r="O165" s="113"/>
      <c r="P165" s="113"/>
      <c r="Q165" s="113"/>
      <c r="R165" s="113"/>
      <c r="S165" s="113"/>
      <c r="T165" s="113"/>
      <c r="U165" s="113"/>
      <c r="V165" s="113"/>
      <c r="W165" s="113"/>
      <c r="X165" s="113"/>
    </row>
    <row r="166" spans="1:15" ht="12.75">
      <c r="A166" s="271" t="s">
        <v>85</v>
      </c>
      <c r="B166" s="165"/>
      <c r="C166" s="108"/>
      <c r="D166" s="108"/>
      <c r="E166" s="108"/>
      <c r="F166" s="108"/>
      <c r="G166" s="108"/>
      <c r="H166" s="108"/>
      <c r="I166" s="108"/>
      <c r="J166" s="108"/>
      <c r="K166" s="108"/>
      <c r="L166" s="108"/>
      <c r="M166" s="108"/>
      <c r="N166" s="341"/>
      <c r="O166" s="113"/>
    </row>
    <row r="167" spans="1:15" ht="12.75">
      <c r="A167" s="164" t="s">
        <v>244</v>
      </c>
      <c r="B167" s="165"/>
      <c r="C167" s="278">
        <f>SUM('I Mirror_West'!$B67:$M67)*'I Mirror_West'!$B51</f>
        <v>0</v>
      </c>
      <c r="D167" s="157"/>
      <c r="E167" s="278">
        <f>SUM('I Mirror_West'!$B100:$M100)*'I Mirror_West'!$B84</f>
        <v>0</v>
      </c>
      <c r="F167" s="157"/>
      <c r="G167" s="278">
        <f>SUM('I Mirror_West'!$B133:$M133)*'I Mirror_West'!$B117</f>
        <v>0</v>
      </c>
      <c r="H167" s="158"/>
      <c r="I167" s="278">
        <f>SUM('I Mirror_West'!$B166:$M166)*'I Mirror_West'!$B150</f>
        <v>0</v>
      </c>
      <c r="J167" s="158"/>
      <c r="K167" s="278">
        <f>SUM('I Mirror_West'!$B199:$M199)*'I Mirror_West'!$B183</f>
        <v>0</v>
      </c>
      <c r="L167" s="166"/>
      <c r="M167" s="160">
        <f>SUM(C167:K167)</f>
        <v>0</v>
      </c>
      <c r="N167" s="341"/>
      <c r="O167" s="113"/>
    </row>
    <row r="168" spans="1:15" ht="12.75">
      <c r="A168" s="164" t="s">
        <v>245</v>
      </c>
      <c r="B168" s="165"/>
      <c r="C168" s="279">
        <f>SUM('I Mirror_West'!$B68:$M68)*'I Mirror_West'!$B52</f>
        <v>0</v>
      </c>
      <c r="D168" s="277"/>
      <c r="E168" s="279">
        <f>SUM('I Mirror_West'!$B101:$M101)*'I Mirror_West'!$B85</f>
        <v>0</v>
      </c>
      <c r="F168" s="277"/>
      <c r="G168" s="279">
        <f>SUM('I Mirror_West'!$B134:$M134)*'I Mirror_West'!$B118</f>
        <v>0</v>
      </c>
      <c r="H168" s="277"/>
      <c r="I168" s="279">
        <f>SUM('I Mirror_West'!$B167:$M167)*'I Mirror_West'!$B151</f>
        <v>0</v>
      </c>
      <c r="J168" s="277"/>
      <c r="K168" s="279">
        <f>SUM('I Mirror_West'!$B200:$M200)*'I Mirror_West'!$B184</f>
        <v>0</v>
      </c>
      <c r="L168" s="166"/>
      <c r="M168" s="160">
        <f>SUM(C168:K168)</f>
        <v>0</v>
      </c>
      <c r="N168" s="341"/>
      <c r="O168" s="113"/>
    </row>
    <row r="169" spans="1:15" ht="12.75">
      <c r="A169" s="164" t="s">
        <v>246</v>
      </c>
      <c r="B169" s="165"/>
      <c r="C169" s="279">
        <f>SUM('I Mirror_West'!$B69:$M69)*'I Mirror_West'!$B53</f>
        <v>0</v>
      </c>
      <c r="D169" s="277"/>
      <c r="E169" s="279">
        <f>SUM('I Mirror_West'!$B102:$M102)*'I Mirror_West'!$B86</f>
        <v>0</v>
      </c>
      <c r="F169" s="277"/>
      <c r="G169" s="279">
        <f>SUM('I Mirror_West'!$B135:$M135)*'I Mirror_West'!$B119</f>
        <v>0</v>
      </c>
      <c r="H169" s="277"/>
      <c r="I169" s="279">
        <f>SUM('I Mirror_West'!$B168:$M168)*'I Mirror_West'!$B152</f>
        <v>0</v>
      </c>
      <c r="J169" s="277"/>
      <c r="K169" s="279">
        <f>SUM('I Mirror_West'!$B201:$M201)*'I Mirror_West'!$B185</f>
        <v>0</v>
      </c>
      <c r="L169" s="166"/>
      <c r="M169" s="160">
        <f>SUM(C169:K169)</f>
        <v>0</v>
      </c>
      <c r="N169" s="341"/>
      <c r="O169" s="113"/>
    </row>
    <row r="170" spans="1:15" ht="12.75">
      <c r="A170" s="164" t="s">
        <v>247</v>
      </c>
      <c r="B170" s="165"/>
      <c r="C170" s="279">
        <f>SUM('I Mirror_West'!$B70:$M70)*'I Mirror_West'!$B54</f>
        <v>0</v>
      </c>
      <c r="D170" s="277"/>
      <c r="E170" s="279">
        <f>SUM('I Mirror_West'!$B103:$M103)*'I Mirror_West'!$B87</f>
        <v>0</v>
      </c>
      <c r="F170" s="277"/>
      <c r="G170" s="279">
        <f>SUM('I Mirror_West'!$B136:$M136)*'I Mirror_West'!$B120</f>
        <v>0</v>
      </c>
      <c r="H170" s="277"/>
      <c r="I170" s="279">
        <f>SUM('I Mirror_West'!$B169:$M169)*'I Mirror_West'!$B153</f>
        <v>0</v>
      </c>
      <c r="J170" s="277"/>
      <c r="K170" s="279">
        <f>SUM('I Mirror_West'!$B202:$M202)*'I Mirror_West'!$B186</f>
        <v>0</v>
      </c>
      <c r="L170" s="166"/>
      <c r="M170" s="160">
        <f>SUM(C170:K170)</f>
        <v>0</v>
      </c>
      <c r="N170" s="341"/>
      <c r="O170" s="113"/>
    </row>
    <row r="171" spans="1:15" ht="12.75">
      <c r="A171" s="271" t="s">
        <v>248</v>
      </c>
      <c r="B171" s="165"/>
      <c r="C171" s="160">
        <f>SUM(C167:C170)</f>
        <v>0</v>
      </c>
      <c r="D171" s="108"/>
      <c r="E171" s="160">
        <f>SUM(E167:E170)</f>
        <v>0</v>
      </c>
      <c r="F171" s="108"/>
      <c r="G171" s="160">
        <f>SUM(G167:G170)</f>
        <v>0</v>
      </c>
      <c r="H171" s="108"/>
      <c r="I171" s="160">
        <f>SUM(I167:I170)</f>
        <v>0</v>
      </c>
      <c r="J171" s="108"/>
      <c r="K171" s="160">
        <f>SUM(K167:K170)</f>
        <v>0</v>
      </c>
      <c r="L171" s="108"/>
      <c r="M171" s="160">
        <f>SUM(C171:K171)</f>
        <v>0</v>
      </c>
      <c r="N171" s="341"/>
      <c r="O171" s="113"/>
    </row>
    <row r="172" spans="1:15" ht="12.75">
      <c r="A172" s="172"/>
      <c r="B172" s="165"/>
      <c r="C172" s="166"/>
      <c r="D172" s="166"/>
      <c r="E172" s="166"/>
      <c r="F172" s="166"/>
      <c r="G172" s="166"/>
      <c r="H172" s="166"/>
      <c r="I172" s="166" t="s">
        <v>1</v>
      </c>
      <c r="J172" s="166"/>
      <c r="K172" s="166" t="s">
        <v>1</v>
      </c>
      <c r="L172" s="166"/>
      <c r="M172" s="108"/>
      <c r="O172" s="113"/>
    </row>
    <row r="173" spans="1:15" ht="12.75">
      <c r="A173" s="163" t="s">
        <v>86</v>
      </c>
      <c r="B173" s="165"/>
      <c r="C173" s="166"/>
      <c r="D173" s="166"/>
      <c r="E173" s="166"/>
      <c r="F173" s="166"/>
      <c r="G173" s="166"/>
      <c r="H173" s="166"/>
      <c r="I173" s="166"/>
      <c r="J173" s="166"/>
      <c r="K173" s="166"/>
      <c r="L173" s="166"/>
      <c r="M173" s="108"/>
      <c r="O173" s="113"/>
    </row>
    <row r="174" spans="1:15" ht="12.75">
      <c r="A174" s="172" t="s">
        <v>87</v>
      </c>
      <c r="B174" s="165"/>
      <c r="C174" s="248">
        <v>0</v>
      </c>
      <c r="D174" s="157"/>
      <c r="E174" s="248">
        <v>0</v>
      </c>
      <c r="F174" s="157"/>
      <c r="G174" s="248">
        <v>0</v>
      </c>
      <c r="H174" s="158"/>
      <c r="I174" s="248">
        <v>0</v>
      </c>
      <c r="J174" s="159"/>
      <c r="K174" s="248">
        <v>0</v>
      </c>
      <c r="L174" s="166"/>
      <c r="M174" s="160">
        <f>SUM(C174:K174)</f>
        <v>0</v>
      </c>
      <c r="O174" s="113"/>
    </row>
    <row r="175" spans="1:15" ht="12.75">
      <c r="A175" s="172" t="s">
        <v>88</v>
      </c>
      <c r="B175" s="165"/>
      <c r="C175" s="249">
        <v>0</v>
      </c>
      <c r="D175" s="161"/>
      <c r="E175" s="249">
        <v>0</v>
      </c>
      <c r="F175" s="161"/>
      <c r="G175" s="249">
        <v>0</v>
      </c>
      <c r="H175" s="161"/>
      <c r="I175" s="249">
        <v>0</v>
      </c>
      <c r="J175" s="161"/>
      <c r="K175" s="249">
        <v>0</v>
      </c>
      <c r="L175" s="166"/>
      <c r="M175" s="160">
        <f>SUM(C175:K175)</f>
        <v>0</v>
      </c>
      <c r="O175" s="113"/>
    </row>
    <row r="176" spans="1:15" ht="12.75">
      <c r="A176" s="163" t="s">
        <v>89</v>
      </c>
      <c r="B176" s="165"/>
      <c r="C176" s="160">
        <f>SUM(C174:C175)</f>
        <v>0</v>
      </c>
      <c r="D176" s="108"/>
      <c r="E176" s="160">
        <f>SUM(E174:E175)</f>
        <v>0</v>
      </c>
      <c r="F176" s="108"/>
      <c r="G176" s="160">
        <f>SUM(G174:G175)</f>
        <v>0</v>
      </c>
      <c r="H176" s="108"/>
      <c r="I176" s="160">
        <f>SUM(I174:I175)</f>
        <v>0</v>
      </c>
      <c r="J176" s="108"/>
      <c r="K176" s="160">
        <f>SUM(K174:K175)</f>
        <v>0</v>
      </c>
      <c r="L176" s="108"/>
      <c r="M176" s="160">
        <f>SUM(C176:K176)</f>
        <v>0</v>
      </c>
      <c r="O176" s="113"/>
    </row>
    <row r="177" spans="1:15" ht="12.75">
      <c r="A177" s="172"/>
      <c r="B177" s="165"/>
      <c r="C177" s="166"/>
      <c r="D177" s="166"/>
      <c r="E177" s="166"/>
      <c r="F177" s="166"/>
      <c r="G177" s="166"/>
      <c r="H177" s="166"/>
      <c r="I177" s="166"/>
      <c r="J177" s="166"/>
      <c r="K177" s="166"/>
      <c r="L177" s="166"/>
      <c r="M177" s="108"/>
      <c r="O177" s="113"/>
    </row>
    <row r="178" spans="1:15" ht="12.75">
      <c r="A178" s="163" t="s">
        <v>90</v>
      </c>
      <c r="B178" s="165"/>
      <c r="C178" s="248">
        <v>0</v>
      </c>
      <c r="D178" s="157"/>
      <c r="E178" s="248">
        <v>0</v>
      </c>
      <c r="F178" s="157"/>
      <c r="G178" s="248">
        <v>0</v>
      </c>
      <c r="H178" s="158"/>
      <c r="I178" s="248">
        <v>0</v>
      </c>
      <c r="J178" s="159"/>
      <c r="K178" s="248">
        <v>0</v>
      </c>
      <c r="L178" s="166"/>
      <c r="M178" s="160">
        <f>SUM(C178:K178)</f>
        <v>0</v>
      </c>
      <c r="O178" s="113"/>
    </row>
    <row r="179" spans="1:15" ht="12.75">
      <c r="A179" s="172"/>
      <c r="B179" s="165"/>
      <c r="C179" s="166"/>
      <c r="D179" s="166"/>
      <c r="E179" s="166"/>
      <c r="F179" s="166"/>
      <c r="G179" s="166"/>
      <c r="H179" s="166"/>
      <c r="I179" s="166"/>
      <c r="J179" s="166"/>
      <c r="K179" s="166"/>
      <c r="L179" s="166"/>
      <c r="M179" s="108"/>
      <c r="O179" s="113"/>
    </row>
    <row r="180" spans="1:24" s="131" customFormat="1" ht="12.75">
      <c r="A180" s="173" t="s">
        <v>91</v>
      </c>
      <c r="B180" s="162"/>
      <c r="C180" s="160">
        <f>C108+C118+C126+C133+C141+C150+C158+C164+C171+C176+C178</f>
        <v>0</v>
      </c>
      <c r="D180" s="108"/>
      <c r="E180" s="160">
        <f>E108+E118+E126+E133+E141+E150+E158+E164+E171+E176+E178</f>
        <v>0</v>
      </c>
      <c r="F180" s="108"/>
      <c r="G180" s="160">
        <f>G108+G118+G126+G133+G141+G150+G158+G164+G171+G176+G178</f>
        <v>0</v>
      </c>
      <c r="H180" s="108"/>
      <c r="I180" s="160">
        <f>I108+I118+I126+I133+I141+I150+I158+I164+I171+I176+I178</f>
        <v>0</v>
      </c>
      <c r="J180" s="108"/>
      <c r="K180" s="160">
        <f>K108+K118+K126+K133+K141+K150+K158+K164+K171+K176+K178</f>
        <v>0</v>
      </c>
      <c r="L180" s="108"/>
      <c r="M180" s="160">
        <f>SUM(C180:K180)</f>
        <v>0</v>
      </c>
      <c r="N180" s="342"/>
      <c r="O180" s="113"/>
      <c r="P180" s="113"/>
      <c r="Q180" s="113"/>
      <c r="R180" s="113"/>
      <c r="S180" s="113"/>
      <c r="T180" s="113"/>
      <c r="U180" s="113"/>
      <c r="V180" s="113"/>
      <c r="W180" s="113"/>
      <c r="X180" s="113"/>
    </row>
    <row r="181" spans="1:24" s="131" customFormat="1" ht="12.75">
      <c r="A181" s="173"/>
      <c r="B181" s="162"/>
      <c r="C181" s="108"/>
      <c r="D181" s="108"/>
      <c r="E181" s="108"/>
      <c r="F181" s="108"/>
      <c r="G181" s="108"/>
      <c r="H181" s="108"/>
      <c r="I181" s="108"/>
      <c r="J181" s="108"/>
      <c r="K181" s="108"/>
      <c r="L181" s="108"/>
      <c r="M181" s="108"/>
      <c r="N181" s="342"/>
      <c r="O181" s="113"/>
      <c r="P181" s="113"/>
      <c r="Q181" s="113"/>
      <c r="R181" s="113"/>
      <c r="S181" s="113"/>
      <c r="T181" s="113"/>
      <c r="U181" s="113"/>
      <c r="V181" s="113"/>
      <c r="W181" s="113"/>
      <c r="X181" s="113"/>
    </row>
    <row r="182" spans="1:24" s="131" customFormat="1" ht="12.75">
      <c r="A182" s="173" t="s">
        <v>92</v>
      </c>
      <c r="B182" s="162"/>
      <c r="C182" s="160">
        <f>C180+C100</f>
        <v>0</v>
      </c>
      <c r="D182" s="108"/>
      <c r="E182" s="160">
        <f>E180+E100</f>
        <v>0</v>
      </c>
      <c r="F182" s="108"/>
      <c r="G182" s="160">
        <f>G180+G100</f>
        <v>0</v>
      </c>
      <c r="H182" s="108"/>
      <c r="I182" s="160">
        <f>I180+I100</f>
        <v>0</v>
      </c>
      <c r="J182" s="108"/>
      <c r="K182" s="160">
        <f>K180+K100</f>
        <v>0</v>
      </c>
      <c r="L182" s="108"/>
      <c r="M182" s="160">
        <f>SUM(C182:K182)</f>
        <v>0</v>
      </c>
      <c r="N182" s="342"/>
      <c r="O182" s="113"/>
      <c r="P182" s="113"/>
      <c r="Q182" s="113"/>
      <c r="R182" s="113"/>
      <c r="S182" s="113"/>
      <c r="T182" s="113"/>
      <c r="U182" s="113"/>
      <c r="V182" s="113"/>
      <c r="W182" s="113"/>
      <c r="X182" s="113"/>
    </row>
    <row r="183" spans="1:24" s="131" customFormat="1" ht="12.75">
      <c r="A183" s="173"/>
      <c r="B183" s="162"/>
      <c r="C183" s="108"/>
      <c r="D183" s="108"/>
      <c r="E183" s="108"/>
      <c r="F183" s="108"/>
      <c r="G183" s="108"/>
      <c r="H183" s="108"/>
      <c r="I183" s="108"/>
      <c r="J183" s="108"/>
      <c r="K183" s="108"/>
      <c r="L183" s="108"/>
      <c r="M183" s="108"/>
      <c r="N183" s="342"/>
      <c r="O183" s="113" t="s">
        <v>1</v>
      </c>
      <c r="P183" s="113"/>
      <c r="Q183" s="113"/>
      <c r="R183" s="113"/>
      <c r="S183" s="113"/>
      <c r="T183" s="113"/>
      <c r="U183" s="113"/>
      <c r="V183" s="113"/>
      <c r="W183" s="113"/>
      <c r="X183" s="113"/>
    </row>
    <row r="184" spans="1:15" ht="12.75">
      <c r="A184" s="280" t="s">
        <v>93</v>
      </c>
      <c r="B184" s="174"/>
      <c r="C184" s="248">
        <v>0</v>
      </c>
      <c r="D184" s="157"/>
      <c r="E184" s="248">
        <v>0</v>
      </c>
      <c r="F184" s="157"/>
      <c r="G184" s="248">
        <v>0</v>
      </c>
      <c r="H184" s="158"/>
      <c r="I184" s="248">
        <v>0</v>
      </c>
      <c r="J184" s="159"/>
      <c r="K184" s="248">
        <v>0</v>
      </c>
      <c r="L184" s="166"/>
      <c r="M184" s="160">
        <f>SUM(C184:K184)</f>
        <v>0</v>
      </c>
      <c r="O184" s="113"/>
    </row>
    <row r="185" spans="1:15" ht="12.75">
      <c r="A185" s="174"/>
      <c r="B185" s="174"/>
      <c r="C185" s="166"/>
      <c r="D185" s="166"/>
      <c r="E185" s="166"/>
      <c r="F185" s="166"/>
      <c r="G185" s="166"/>
      <c r="H185" s="166"/>
      <c r="I185" s="166"/>
      <c r="J185" s="166"/>
      <c r="K185" s="166"/>
      <c r="L185" s="166"/>
      <c r="M185" s="171"/>
      <c r="O185" s="113"/>
    </row>
    <row r="186" spans="1:24" s="131" customFormat="1" ht="12.75">
      <c r="A186" s="155" t="s">
        <v>94</v>
      </c>
      <c r="B186" s="155"/>
      <c r="C186" s="160">
        <f>C182-C184</f>
        <v>0</v>
      </c>
      <c r="D186" s="108"/>
      <c r="E186" s="160">
        <f>E182-E184</f>
        <v>0</v>
      </c>
      <c r="F186" s="108"/>
      <c r="G186" s="160">
        <f>G182-G184</f>
        <v>0</v>
      </c>
      <c r="H186" s="108"/>
      <c r="I186" s="160">
        <f>I182-I184</f>
        <v>0</v>
      </c>
      <c r="J186" s="108"/>
      <c r="K186" s="160">
        <f>K182-K184</f>
        <v>0</v>
      </c>
      <c r="L186" s="108"/>
      <c r="M186" s="160">
        <f>SUM(C186:K186)</f>
        <v>0</v>
      </c>
      <c r="N186" s="336"/>
      <c r="O186" s="113"/>
      <c r="P186" s="113"/>
      <c r="Q186" s="113"/>
      <c r="R186" s="113"/>
      <c r="S186" s="113"/>
      <c r="T186" s="113"/>
      <c r="U186" s="113"/>
      <c r="V186" s="113"/>
      <c r="W186" s="113"/>
      <c r="X186" s="113"/>
    </row>
    <row r="187" spans="1:15" ht="12.75">
      <c r="A187" s="175"/>
      <c r="B187" s="175"/>
      <c r="C187" s="176"/>
      <c r="D187" s="177"/>
      <c r="E187" s="176"/>
      <c r="F187" s="177"/>
      <c r="G187" s="176"/>
      <c r="H187" s="177"/>
      <c r="I187" s="176"/>
      <c r="J187" s="177"/>
      <c r="K187" s="177"/>
      <c r="L187" s="177"/>
      <c r="M187" s="178"/>
      <c r="O187" s="113"/>
    </row>
    <row r="188" ht="12.75">
      <c r="O188" s="343"/>
    </row>
    <row r="189" ht="12.75">
      <c r="O189" s="343"/>
    </row>
    <row r="190" ht="12.75">
      <c r="O190" s="343"/>
    </row>
    <row r="191" ht="12.75">
      <c r="O191" s="113"/>
    </row>
    <row r="192" ht="12.75">
      <c r="O192" s="113"/>
    </row>
    <row r="193" ht="12.75">
      <c r="O193" s="113"/>
    </row>
    <row r="194" ht="12.75">
      <c r="O194" s="113"/>
    </row>
  </sheetData>
  <sheetProtection algorithmName="SHA-512" hashValue="jTHfKoev8GR/O6HcmzNdwjeEMNiNJgQmv2n2ExOP9CGrkH8n50iLueZhrKX0Mp62O5AWB1hKpsc5CusGMFTQIA==" saltValue="99UZBnk99qRELsFgwjrbNg==" spinCount="100000" sheet="1" objects="1" scenarios="1"/>
  <mergeCells count="3">
    <mergeCell ref="A1:M1"/>
    <mergeCell ref="B2:G2"/>
    <mergeCell ref="B3:M3"/>
  </mergeCells>
  <printOptions horizontalCentered="1"/>
  <pageMargins left="0.5" right="0.5" top="0.75" bottom="0.5" header="0.5" footer="0.25"/>
  <pageSetup fitToHeight="9" fitToWidth="1" horizontalDpi="600" verticalDpi="600" orientation="portrait" scale="64" r:id="rId1"/>
  <headerFooter alignWithMargins="0">
    <oddFooter>&amp;L&amp;F&amp;RPage &amp;P of &amp;N</oddFooter>
  </headerFooter>
  <rowBreaks count="1" manualBreakCount="1">
    <brk id="10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67"/>
  <sheetViews>
    <sheetView showGridLines="0" workbookViewId="0" topLeftCell="A1"/>
  </sheetViews>
  <sheetFormatPr defaultColWidth="9.140625" defaultRowHeight="12.75"/>
  <cols>
    <col min="1" max="3" width="7.140625" style="0" customWidth="1"/>
    <col min="4" max="5" width="13.8515625" style="0" customWidth="1"/>
  </cols>
  <sheetData>
    <row r="1" spans="1:15" ht="13">
      <c r="A1" s="250" t="s">
        <v>358</v>
      </c>
      <c r="B1" s="251"/>
      <c r="C1" s="250"/>
      <c r="D1" s="250"/>
      <c r="E1" s="251"/>
      <c r="F1" s="251"/>
      <c r="G1" s="251"/>
      <c r="H1" s="251"/>
      <c r="I1" s="250"/>
      <c r="J1" s="191"/>
      <c r="K1" s="191"/>
      <c r="L1" s="191"/>
      <c r="M1" s="192"/>
      <c r="N1" s="192"/>
      <c r="O1" s="192"/>
    </row>
    <row r="2" spans="1:12" ht="13">
      <c r="A2" s="250" t="str">
        <f>IF('Contractor Info &amp; Instructions'!$B$3="","",'Contractor Info &amp; Instructions'!$B$3)</f>
        <v/>
      </c>
      <c r="B2" s="250"/>
      <c r="C2" s="250"/>
      <c r="D2" s="250"/>
      <c r="E2" s="250"/>
      <c r="F2" s="250"/>
      <c r="G2" s="250"/>
      <c r="H2" s="250"/>
      <c r="I2" s="250"/>
      <c r="J2" s="105"/>
      <c r="K2" s="105"/>
      <c r="L2" s="105"/>
    </row>
    <row r="4" spans="1:9" ht="12.75">
      <c r="A4" s="323" t="s">
        <v>232</v>
      </c>
      <c r="B4" s="323"/>
      <c r="C4" s="323"/>
      <c r="D4" s="323"/>
      <c r="E4" s="323"/>
      <c r="F4" s="323"/>
      <c r="G4" s="323"/>
      <c r="H4" s="323"/>
      <c r="I4" s="323"/>
    </row>
    <row r="5" ht="7.5" customHeight="1"/>
    <row r="6" spans="4:5" ht="12.75">
      <c r="D6" s="193" t="s">
        <v>129</v>
      </c>
      <c r="E6" s="193" t="s">
        <v>121</v>
      </c>
    </row>
    <row r="7" spans="1:5" ht="13" customHeight="1">
      <c r="A7" s="395" t="s">
        <v>15</v>
      </c>
      <c r="B7" s="395"/>
      <c r="C7" s="396"/>
      <c r="D7" s="195">
        <f>'I Mirror_East'!$B$48</f>
        <v>0</v>
      </c>
      <c r="E7" s="245">
        <f>'I Mirror_East'!$N$60</f>
        <v>0</v>
      </c>
    </row>
    <row r="8" spans="1:5" ht="13" customHeight="1">
      <c r="A8" s="395" t="s">
        <v>16</v>
      </c>
      <c r="B8" s="395"/>
      <c r="C8" s="396"/>
      <c r="D8" s="195">
        <f>'I Mirror_East'!$B$81</f>
        <v>0</v>
      </c>
      <c r="E8" s="245">
        <f>'I Mirror_East'!$N$93</f>
        <v>0</v>
      </c>
    </row>
    <row r="9" spans="1:5" ht="13" customHeight="1">
      <c r="A9" s="395" t="s">
        <v>17</v>
      </c>
      <c r="B9" s="395"/>
      <c r="C9" s="396"/>
      <c r="D9" s="195">
        <f>'I Mirror_East'!$B$114</f>
        <v>0</v>
      </c>
      <c r="E9" s="245">
        <f>'I Mirror_East'!$N$126</f>
        <v>0</v>
      </c>
    </row>
    <row r="10" spans="1:5" ht="13" customHeight="1">
      <c r="A10" s="395" t="s">
        <v>13</v>
      </c>
      <c r="B10" s="395"/>
      <c r="C10" s="396"/>
      <c r="D10" s="195">
        <f>'I Mirror_East'!$B$147</f>
        <v>0</v>
      </c>
      <c r="E10" s="245">
        <f>'I Mirror_East'!$N$159</f>
        <v>0</v>
      </c>
    </row>
    <row r="11" spans="1:5" ht="13" customHeight="1">
      <c r="A11" s="395" t="s">
        <v>14</v>
      </c>
      <c r="B11" s="395"/>
      <c r="C11" s="396"/>
      <c r="D11" s="195">
        <f>'I Mirror_East'!$B$180</f>
        <v>0</v>
      </c>
      <c r="E11" s="245">
        <f>'I Mirror_East'!$N$192</f>
        <v>0</v>
      </c>
    </row>
    <row r="14" ht="14.5">
      <c r="C14" s="194" t="s">
        <v>122</v>
      </c>
    </row>
    <row r="16" spans="1:4" ht="13">
      <c r="A16" s="397" t="s">
        <v>15</v>
      </c>
      <c r="B16" s="397"/>
      <c r="C16" s="397"/>
      <c r="D16" s="246">
        <f>E7</f>
        <v>0</v>
      </c>
    </row>
    <row r="17" spans="1:4" ht="13">
      <c r="A17" s="397" t="s">
        <v>16</v>
      </c>
      <c r="B17" s="397"/>
      <c r="C17" s="397"/>
      <c r="D17" s="246">
        <f>E8</f>
        <v>0</v>
      </c>
    </row>
    <row r="18" spans="1:4" ht="13">
      <c r="A18" s="397" t="s">
        <v>17</v>
      </c>
      <c r="B18" s="397"/>
      <c r="C18" s="397"/>
      <c r="D18" s="246">
        <f>E9</f>
        <v>0</v>
      </c>
    </row>
    <row r="19" spans="1:4" ht="13">
      <c r="A19" s="397" t="s">
        <v>123</v>
      </c>
      <c r="B19" s="397"/>
      <c r="C19" s="397"/>
      <c r="D19" s="246">
        <f>SUM(D16:D18)</f>
        <v>0</v>
      </c>
    </row>
    <row r="20" spans="1:4" ht="13">
      <c r="A20" s="397" t="s">
        <v>124</v>
      </c>
      <c r="B20" s="397"/>
      <c r="C20" s="397"/>
      <c r="D20" s="246">
        <f>E10</f>
        <v>0</v>
      </c>
    </row>
    <row r="21" spans="1:4" ht="13">
      <c r="A21" s="397" t="s">
        <v>125</v>
      </c>
      <c r="B21" s="397"/>
      <c r="C21" s="397"/>
      <c r="D21" s="246">
        <f>E11</f>
        <v>0</v>
      </c>
    </row>
    <row r="22" ht="12.75">
      <c r="D22" s="247"/>
    </row>
    <row r="23" spans="1:4" ht="13">
      <c r="A23" s="395" t="s">
        <v>126</v>
      </c>
      <c r="B23" s="395"/>
      <c r="C23" s="395"/>
      <c r="D23" s="246">
        <f>D19+D20+D21</f>
        <v>0</v>
      </c>
    </row>
    <row r="26" spans="1:9" ht="12.75">
      <c r="A26" s="252" t="s">
        <v>234</v>
      </c>
      <c r="B26" s="252"/>
      <c r="C26" s="252"/>
      <c r="D26" s="252"/>
      <c r="E26" s="252"/>
      <c r="F26" s="252"/>
      <c r="G26" s="252"/>
      <c r="H26" s="252"/>
      <c r="I26" s="252"/>
    </row>
    <row r="28" spans="4:5" ht="12.75">
      <c r="D28" s="193" t="s">
        <v>129</v>
      </c>
      <c r="E28" s="193" t="s">
        <v>121</v>
      </c>
    </row>
    <row r="29" spans="1:5" ht="13">
      <c r="A29" s="395" t="s">
        <v>15</v>
      </c>
      <c r="B29" s="395"/>
      <c r="C29" s="396"/>
      <c r="D29" s="195">
        <f>'I Mirror_Central'!$B$48</f>
        <v>0</v>
      </c>
      <c r="E29" s="245">
        <f>'I Mirror_Central'!$N$60</f>
        <v>0</v>
      </c>
    </row>
    <row r="30" spans="1:5" ht="13">
      <c r="A30" s="395" t="s">
        <v>16</v>
      </c>
      <c r="B30" s="395"/>
      <c r="C30" s="396"/>
      <c r="D30" s="195">
        <f>'I Mirror_Central'!$B$81</f>
        <v>0</v>
      </c>
      <c r="E30" s="245">
        <f>'I Mirror_Central'!$N$93</f>
        <v>0</v>
      </c>
    </row>
    <row r="31" spans="1:5" ht="13">
      <c r="A31" s="395" t="s">
        <v>17</v>
      </c>
      <c r="B31" s="395"/>
      <c r="C31" s="396"/>
      <c r="D31" s="195">
        <f>'I Mirror_Central'!$B$114</f>
        <v>0</v>
      </c>
      <c r="E31" s="245">
        <f>'I Mirror_Central'!$N$126</f>
        <v>0</v>
      </c>
    </row>
    <row r="32" spans="1:5" ht="13">
      <c r="A32" s="395" t="s">
        <v>13</v>
      </c>
      <c r="B32" s="395"/>
      <c r="C32" s="396"/>
      <c r="D32" s="195">
        <f>'I Mirror_Central'!$B$147</f>
        <v>0</v>
      </c>
      <c r="E32" s="245">
        <f>'I Mirror_Central'!$N$159</f>
        <v>0</v>
      </c>
    </row>
    <row r="33" spans="1:5" ht="13">
      <c r="A33" s="395" t="s">
        <v>14</v>
      </c>
      <c r="B33" s="395"/>
      <c r="C33" s="396"/>
      <c r="D33" s="195">
        <f>'I Mirror_Central'!$B$180</f>
        <v>0</v>
      </c>
      <c r="E33" s="245">
        <f>'I Mirror_Central'!$N$192</f>
        <v>0</v>
      </c>
    </row>
    <row r="36" ht="14.5">
      <c r="C36" s="194" t="s">
        <v>122</v>
      </c>
    </row>
    <row r="38" spans="1:4" ht="13">
      <c r="A38" s="397" t="s">
        <v>15</v>
      </c>
      <c r="B38" s="397"/>
      <c r="C38" s="397"/>
      <c r="D38" s="246">
        <f>E29</f>
        <v>0</v>
      </c>
    </row>
    <row r="39" spans="1:4" ht="13">
      <c r="A39" s="397" t="s">
        <v>16</v>
      </c>
      <c r="B39" s="397"/>
      <c r="C39" s="397"/>
      <c r="D39" s="246">
        <f>E30</f>
        <v>0</v>
      </c>
    </row>
    <row r="40" spans="1:4" ht="13">
      <c r="A40" s="397" t="s">
        <v>17</v>
      </c>
      <c r="B40" s="397"/>
      <c r="C40" s="397"/>
      <c r="D40" s="246">
        <f>E31</f>
        <v>0</v>
      </c>
    </row>
    <row r="41" spans="1:4" ht="13">
      <c r="A41" s="397" t="s">
        <v>123</v>
      </c>
      <c r="B41" s="397"/>
      <c r="C41" s="397"/>
      <c r="D41" s="246">
        <f>SUM(D38:D40)</f>
        <v>0</v>
      </c>
    </row>
    <row r="42" spans="1:4" ht="13">
      <c r="A42" s="397" t="s">
        <v>124</v>
      </c>
      <c r="B42" s="397"/>
      <c r="C42" s="397"/>
      <c r="D42" s="246">
        <f>E32</f>
        <v>0</v>
      </c>
    </row>
    <row r="43" spans="1:4" ht="13">
      <c r="A43" s="397" t="s">
        <v>125</v>
      </c>
      <c r="B43" s="397"/>
      <c r="C43" s="397"/>
      <c r="D43" s="246">
        <f>E33</f>
        <v>0</v>
      </c>
    </row>
    <row r="44" ht="12.75">
      <c r="D44" s="247"/>
    </row>
    <row r="45" spans="1:4" ht="13">
      <c r="A45" s="395" t="s">
        <v>126</v>
      </c>
      <c r="B45" s="395"/>
      <c r="C45" s="395"/>
      <c r="D45" s="246">
        <f>D41+D42+D43</f>
        <v>0</v>
      </c>
    </row>
    <row r="48" spans="1:9" ht="12.75">
      <c r="A48" s="325" t="s">
        <v>233</v>
      </c>
      <c r="B48" s="324"/>
      <c r="C48" s="324"/>
      <c r="D48" s="324"/>
      <c r="E48" s="324"/>
      <c r="F48" s="324"/>
      <c r="G48" s="324"/>
      <c r="H48" s="324"/>
      <c r="I48" s="324"/>
    </row>
    <row r="50" spans="4:5" ht="12.75">
      <c r="D50" s="193" t="s">
        <v>129</v>
      </c>
      <c r="E50" s="193" t="s">
        <v>121</v>
      </c>
    </row>
    <row r="51" spans="1:5" ht="13">
      <c r="A51" s="395" t="s">
        <v>15</v>
      </c>
      <c r="B51" s="395"/>
      <c r="C51" s="396"/>
      <c r="D51" s="195">
        <f>'I Mirror_West'!$B$48</f>
        <v>0</v>
      </c>
      <c r="E51" s="245">
        <f>'I Mirror_West'!$N$60</f>
        <v>0</v>
      </c>
    </row>
    <row r="52" spans="1:5" ht="13">
      <c r="A52" s="395" t="s">
        <v>16</v>
      </c>
      <c r="B52" s="395"/>
      <c r="C52" s="396"/>
      <c r="D52" s="195">
        <f>'I Mirror_West'!$B$81</f>
        <v>0</v>
      </c>
      <c r="E52" s="245">
        <f>'I Mirror_West'!$N$93</f>
        <v>0</v>
      </c>
    </row>
    <row r="53" spans="1:5" ht="13">
      <c r="A53" s="395" t="s">
        <v>17</v>
      </c>
      <c r="B53" s="395"/>
      <c r="C53" s="396"/>
      <c r="D53" s="195">
        <f>'I Mirror_West'!$B$114</f>
        <v>0</v>
      </c>
      <c r="E53" s="245">
        <f>'I Mirror_West'!$N$126</f>
        <v>0</v>
      </c>
    </row>
    <row r="54" spans="1:5" ht="13">
      <c r="A54" s="395" t="s">
        <v>13</v>
      </c>
      <c r="B54" s="395"/>
      <c r="C54" s="396"/>
      <c r="D54" s="195">
        <f>'I Mirror_West'!$B$147</f>
        <v>0</v>
      </c>
      <c r="E54" s="245">
        <f>'I Mirror_West'!$N$159</f>
        <v>0</v>
      </c>
    </row>
    <row r="55" spans="1:5" ht="13">
      <c r="A55" s="395" t="s">
        <v>14</v>
      </c>
      <c r="B55" s="395"/>
      <c r="C55" s="396"/>
      <c r="D55" s="195">
        <f>'I Mirror_West'!$B$180</f>
        <v>0</v>
      </c>
      <c r="E55" s="245">
        <f>'I Mirror_West'!$N$192</f>
        <v>0</v>
      </c>
    </row>
    <row r="58" ht="14.5">
      <c r="C58" s="194" t="s">
        <v>122</v>
      </c>
    </row>
    <row r="60" spans="1:4" ht="13">
      <c r="A60" s="397" t="s">
        <v>15</v>
      </c>
      <c r="B60" s="397"/>
      <c r="C60" s="397"/>
      <c r="D60" s="246">
        <f>E51</f>
        <v>0</v>
      </c>
    </row>
    <row r="61" spans="1:4" ht="13">
      <c r="A61" s="397" t="s">
        <v>16</v>
      </c>
      <c r="B61" s="397"/>
      <c r="C61" s="397"/>
      <c r="D61" s="246">
        <f>E52</f>
        <v>0</v>
      </c>
    </row>
    <row r="62" spans="1:4" ht="13">
      <c r="A62" s="397" t="s">
        <v>17</v>
      </c>
      <c r="B62" s="397"/>
      <c r="C62" s="397"/>
      <c r="D62" s="246">
        <f>E53</f>
        <v>0</v>
      </c>
    </row>
    <row r="63" spans="1:4" ht="13">
      <c r="A63" s="397" t="s">
        <v>123</v>
      </c>
      <c r="B63" s="397"/>
      <c r="C63" s="397"/>
      <c r="D63" s="246">
        <f>SUM(D60:D62)</f>
        <v>0</v>
      </c>
    </row>
    <row r="64" spans="1:4" ht="13">
      <c r="A64" s="397" t="s">
        <v>124</v>
      </c>
      <c r="B64" s="397"/>
      <c r="C64" s="397"/>
      <c r="D64" s="246">
        <f>E54</f>
        <v>0</v>
      </c>
    </row>
    <row r="65" spans="1:4" ht="13">
      <c r="A65" s="397" t="s">
        <v>125</v>
      </c>
      <c r="B65" s="397"/>
      <c r="C65" s="397"/>
      <c r="D65" s="246">
        <f>E55</f>
        <v>0</v>
      </c>
    </row>
    <row r="66" ht="12.75">
      <c r="D66" s="247"/>
    </row>
    <row r="67" spans="1:4" ht="13">
      <c r="A67" s="395" t="s">
        <v>126</v>
      </c>
      <c r="B67" s="395"/>
      <c r="C67" s="395"/>
      <c r="D67" s="246">
        <f>D63+D64+D65</f>
        <v>0</v>
      </c>
    </row>
  </sheetData>
  <sheetProtection algorithmName="SHA-512" hashValue="Q9vFxJQyzhM0DuabZxyggBkIf96yBItsxzMJ9DnACqKnSM4O8vCsyBc4L0uIZ675rdifROiVdeI07MqhCIiO8Q==" saltValue="BKfpMfs4AvHuHDgmCJ48og==" spinCount="100000" sheet="1" objects="1" scenarios="1"/>
  <mergeCells count="36">
    <mergeCell ref="A63:C63"/>
    <mergeCell ref="A64:C64"/>
    <mergeCell ref="A65:C65"/>
    <mergeCell ref="A67:C67"/>
    <mergeCell ref="A54:C54"/>
    <mergeCell ref="A55:C55"/>
    <mergeCell ref="A60:C60"/>
    <mergeCell ref="A61:C61"/>
    <mergeCell ref="A62:C62"/>
    <mergeCell ref="A43:C43"/>
    <mergeCell ref="A45:C45"/>
    <mergeCell ref="A51:C51"/>
    <mergeCell ref="A52:C52"/>
    <mergeCell ref="A53:C53"/>
    <mergeCell ref="A38:C38"/>
    <mergeCell ref="A39:C39"/>
    <mergeCell ref="A40:C40"/>
    <mergeCell ref="A41:C41"/>
    <mergeCell ref="A42:C42"/>
    <mergeCell ref="A29:C29"/>
    <mergeCell ref="A30:C30"/>
    <mergeCell ref="A31:C31"/>
    <mergeCell ref="A32:C32"/>
    <mergeCell ref="A33:C33"/>
    <mergeCell ref="A23:C23"/>
    <mergeCell ref="A16:C16"/>
    <mergeCell ref="A17:C17"/>
    <mergeCell ref="A18:C18"/>
    <mergeCell ref="A19:C19"/>
    <mergeCell ref="A20:C20"/>
    <mergeCell ref="A21:C21"/>
    <mergeCell ref="A7:C7"/>
    <mergeCell ref="A8:C8"/>
    <mergeCell ref="A9:C9"/>
    <mergeCell ref="A10:C10"/>
    <mergeCell ref="A11:C11"/>
  </mergeCells>
  <printOptions/>
  <pageMargins left="0.7" right="0.7" top="0.75" bottom="0.75" header="0.3" footer="0.3"/>
  <pageSetup horizontalDpi="600" verticalDpi="600" orientation="portrait" r:id="rId1"/>
  <headerFooter>
    <oddFooter>&amp;L&amp;F&amp;RPage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pageSetUpPr fitToPage="1"/>
  </sheetPr>
  <dimension ref="A1:BJ26"/>
  <sheetViews>
    <sheetView workbookViewId="0" topLeftCell="A1">
      <selection activeCell="A3" sqref="A3"/>
    </sheetView>
  </sheetViews>
  <sheetFormatPr defaultColWidth="11.421875" defaultRowHeight="12" customHeight="1"/>
  <cols>
    <col min="1" max="1" width="32.28125" style="203" customWidth="1"/>
    <col min="2" max="2" width="24.421875" style="203" customWidth="1"/>
    <col min="3" max="62" width="12.7109375" style="203" bestFit="1" customWidth="1"/>
    <col min="63" max="16384" width="11.421875" style="203" customWidth="1"/>
  </cols>
  <sheetData>
    <row r="1" spans="1:62" ht="16" customHeight="1">
      <c r="A1" s="398" t="s">
        <v>206</v>
      </c>
      <c r="B1" s="399"/>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row>
    <row r="2" spans="1:62" ht="16" customHeight="1">
      <c r="A2" s="398" t="s">
        <v>359</v>
      </c>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L2" s="399"/>
      <c r="AM2" s="399"/>
      <c r="AN2" s="399"/>
      <c r="AO2" s="399"/>
      <c r="AP2" s="399"/>
      <c r="AQ2" s="399"/>
      <c r="AR2" s="399"/>
      <c r="AS2" s="399"/>
      <c r="AT2" s="399"/>
      <c r="AU2" s="399"/>
      <c r="AV2" s="399"/>
      <c r="AW2" s="399"/>
      <c r="AX2" s="399"/>
      <c r="AY2" s="399"/>
      <c r="AZ2" s="399"/>
      <c r="BA2" s="399"/>
      <c r="BB2" s="399"/>
      <c r="BC2" s="399"/>
      <c r="BD2" s="399"/>
      <c r="BE2" s="399"/>
      <c r="BF2" s="399"/>
      <c r="BG2" s="399"/>
      <c r="BH2" s="399"/>
      <c r="BI2" s="399"/>
      <c r="BJ2" s="399"/>
    </row>
    <row r="4" spans="1:62" ht="14.15" customHeight="1">
      <c r="A4" s="400" t="s">
        <v>2</v>
      </c>
      <c r="B4" s="400"/>
      <c r="C4" s="400" t="s">
        <v>205</v>
      </c>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row>
    <row r="5" spans="1:62" ht="14.15" customHeight="1">
      <c r="A5" s="400" t="s">
        <v>2</v>
      </c>
      <c r="B5" s="400"/>
      <c r="C5" s="209" t="s">
        <v>204</v>
      </c>
      <c r="D5" s="209" t="s">
        <v>203</v>
      </c>
      <c r="E5" s="209" t="s">
        <v>202</v>
      </c>
      <c r="F5" s="209" t="s">
        <v>201</v>
      </c>
      <c r="G5" s="209" t="s">
        <v>200</v>
      </c>
      <c r="H5" s="209" t="s">
        <v>199</v>
      </c>
      <c r="I5" s="209" t="s">
        <v>198</v>
      </c>
      <c r="J5" s="209" t="s">
        <v>197</v>
      </c>
      <c r="K5" s="209" t="s">
        <v>196</v>
      </c>
      <c r="L5" s="209" t="s">
        <v>195</v>
      </c>
      <c r="M5" s="209" t="s">
        <v>194</v>
      </c>
      <c r="N5" s="209" t="s">
        <v>193</v>
      </c>
      <c r="O5" s="209" t="s">
        <v>192</v>
      </c>
      <c r="P5" s="209" t="s">
        <v>191</v>
      </c>
      <c r="Q5" s="209" t="s">
        <v>190</v>
      </c>
      <c r="R5" s="209" t="s">
        <v>189</v>
      </c>
      <c r="S5" s="209" t="s">
        <v>188</v>
      </c>
      <c r="T5" s="209" t="s">
        <v>187</v>
      </c>
      <c r="U5" s="209" t="s">
        <v>186</v>
      </c>
      <c r="V5" s="209" t="s">
        <v>185</v>
      </c>
      <c r="W5" s="209" t="s">
        <v>184</v>
      </c>
      <c r="X5" s="209" t="s">
        <v>183</v>
      </c>
      <c r="Y5" s="209" t="s">
        <v>182</v>
      </c>
      <c r="Z5" s="209" t="s">
        <v>181</v>
      </c>
      <c r="AA5" s="209" t="s">
        <v>180</v>
      </c>
      <c r="AB5" s="209" t="s">
        <v>179</v>
      </c>
      <c r="AC5" s="209" t="s">
        <v>178</v>
      </c>
      <c r="AD5" s="209" t="s">
        <v>177</v>
      </c>
      <c r="AE5" s="209" t="s">
        <v>176</v>
      </c>
      <c r="AF5" s="209" t="s">
        <v>175</v>
      </c>
      <c r="AG5" s="209" t="s">
        <v>174</v>
      </c>
      <c r="AH5" s="209" t="s">
        <v>173</v>
      </c>
      <c r="AI5" s="209" t="s">
        <v>172</v>
      </c>
      <c r="AJ5" s="209" t="s">
        <v>171</v>
      </c>
      <c r="AK5" s="209" t="s">
        <v>170</v>
      </c>
      <c r="AL5" s="209" t="s">
        <v>169</v>
      </c>
      <c r="AM5" s="209" t="s">
        <v>168</v>
      </c>
      <c r="AN5" s="209" t="s">
        <v>167</v>
      </c>
      <c r="AO5" s="209" t="s">
        <v>166</v>
      </c>
      <c r="AP5" s="209" t="s">
        <v>165</v>
      </c>
      <c r="AQ5" s="209" t="s">
        <v>164</v>
      </c>
      <c r="AR5" s="209" t="s">
        <v>163</v>
      </c>
      <c r="AS5" s="209" t="s">
        <v>162</v>
      </c>
      <c r="AT5" s="209" t="s">
        <v>161</v>
      </c>
      <c r="AU5" s="209" t="s">
        <v>160</v>
      </c>
      <c r="AV5" s="209" t="s">
        <v>159</v>
      </c>
      <c r="AW5" s="209" t="s">
        <v>158</v>
      </c>
      <c r="AX5" s="209" t="s">
        <v>157</v>
      </c>
      <c r="AY5" s="209" t="s">
        <v>156</v>
      </c>
      <c r="AZ5" s="209" t="s">
        <v>155</v>
      </c>
      <c r="BA5" s="209" t="s">
        <v>154</v>
      </c>
      <c r="BB5" s="209" t="s">
        <v>153</v>
      </c>
      <c r="BC5" s="209" t="s">
        <v>152</v>
      </c>
      <c r="BD5" s="209" t="s">
        <v>151</v>
      </c>
      <c r="BE5" s="209" t="s">
        <v>150</v>
      </c>
      <c r="BF5" s="209" t="s">
        <v>149</v>
      </c>
      <c r="BG5" s="209" t="s">
        <v>148</v>
      </c>
      <c r="BH5" s="209" t="s">
        <v>147</v>
      </c>
      <c r="BI5" s="209" t="s">
        <v>146</v>
      </c>
      <c r="BJ5" s="209" t="s">
        <v>145</v>
      </c>
    </row>
    <row r="6" spans="1:62" ht="14.15" customHeight="1">
      <c r="A6" s="208" t="s">
        <v>144</v>
      </c>
      <c r="B6" s="208" t="s">
        <v>143</v>
      </c>
      <c r="C6" s="400" t="s">
        <v>2</v>
      </c>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row>
    <row r="7" spans="1:62" s="204" customFormat="1" ht="14.15" customHeight="1">
      <c r="A7" s="206" t="s">
        <v>142</v>
      </c>
      <c r="B7" s="206" t="s">
        <v>141</v>
      </c>
      <c r="C7" s="205">
        <v>2111800</v>
      </c>
      <c r="D7" s="205">
        <v>2111408</v>
      </c>
      <c r="E7" s="205">
        <v>2115735</v>
      </c>
      <c r="F7" s="205">
        <v>2114815</v>
      </c>
      <c r="G7" s="205">
        <v>2112152</v>
      </c>
      <c r="H7" s="205">
        <v>2107337</v>
      </c>
      <c r="I7" s="205">
        <v>2113284</v>
      </c>
      <c r="J7" s="205">
        <v>2113847</v>
      </c>
      <c r="K7" s="205">
        <v>2108290</v>
      </c>
      <c r="L7" s="205">
        <v>2116803</v>
      </c>
      <c r="M7" s="205">
        <v>2113018</v>
      </c>
      <c r="N7" s="205">
        <v>2108648</v>
      </c>
      <c r="O7" s="205">
        <v>2132447</v>
      </c>
      <c r="P7" s="205">
        <v>2134104</v>
      </c>
      <c r="Q7" s="205">
        <v>2159613</v>
      </c>
      <c r="R7" s="205">
        <v>2160713</v>
      </c>
      <c r="S7" s="205">
        <v>2153738</v>
      </c>
      <c r="T7" s="205">
        <v>2149311</v>
      </c>
      <c r="U7" s="205">
        <v>2157801</v>
      </c>
      <c r="V7" s="205">
        <v>2158795</v>
      </c>
      <c r="W7" s="205">
        <v>2163263</v>
      </c>
      <c r="X7" s="205">
        <v>2168558</v>
      </c>
      <c r="Y7" s="205">
        <v>2157382</v>
      </c>
      <c r="Z7" s="205">
        <v>2163089</v>
      </c>
      <c r="AA7" s="205">
        <v>2295647</v>
      </c>
      <c r="AB7" s="205">
        <v>2347967</v>
      </c>
      <c r="AC7" s="205">
        <v>2388119</v>
      </c>
      <c r="AD7" s="205">
        <v>2420814</v>
      </c>
      <c r="AE7" s="205">
        <v>2442626</v>
      </c>
      <c r="AF7" s="205">
        <v>2467336</v>
      </c>
      <c r="AG7" s="205">
        <v>2491686</v>
      </c>
      <c r="AH7" s="205">
        <v>2511681</v>
      </c>
      <c r="AI7" s="205">
        <v>2526321</v>
      </c>
      <c r="AJ7" s="205">
        <v>2540094</v>
      </c>
      <c r="AK7" s="205">
        <v>2536614</v>
      </c>
      <c r="AL7" s="205">
        <v>2532673</v>
      </c>
      <c r="AM7" s="205">
        <v>2602728</v>
      </c>
      <c r="AN7" s="205">
        <v>2618151</v>
      </c>
      <c r="AO7" s="205">
        <v>2634789</v>
      </c>
      <c r="AP7" s="205">
        <v>2636122</v>
      </c>
      <c r="AQ7" s="205">
        <v>2642047</v>
      </c>
      <c r="AR7" s="205">
        <v>2651447</v>
      </c>
      <c r="AS7" s="205">
        <v>2660215</v>
      </c>
      <c r="AT7" s="205">
        <v>2675786</v>
      </c>
      <c r="AU7" s="205">
        <v>2681112</v>
      </c>
      <c r="AV7" s="205">
        <v>2683279</v>
      </c>
      <c r="AW7" s="205">
        <v>2694824</v>
      </c>
      <c r="AX7" s="205">
        <v>2708659</v>
      </c>
      <c r="AY7" s="205">
        <v>2725473</v>
      </c>
      <c r="AZ7" s="205">
        <v>2728178</v>
      </c>
      <c r="BA7" s="205">
        <v>2732648</v>
      </c>
      <c r="BB7" s="205">
        <v>2727014</v>
      </c>
      <c r="BC7" s="205">
        <v>2727143</v>
      </c>
      <c r="BD7" s="205">
        <v>2727653</v>
      </c>
      <c r="BE7" s="205">
        <v>2733864</v>
      </c>
      <c r="BF7" s="205">
        <v>2744735</v>
      </c>
      <c r="BG7" s="205">
        <v>2740814</v>
      </c>
      <c r="BH7" s="205">
        <v>2745673</v>
      </c>
      <c r="BI7" s="205">
        <v>2760196</v>
      </c>
      <c r="BJ7" s="205">
        <v>2769921</v>
      </c>
    </row>
    <row r="8" spans="1:62" s="204" customFormat="1" ht="14.15" customHeight="1">
      <c r="A8" s="206" t="s">
        <v>2</v>
      </c>
      <c r="B8" s="206" t="s">
        <v>140</v>
      </c>
      <c r="C8" s="207" t="s">
        <v>139</v>
      </c>
      <c r="D8" s="207" t="s">
        <v>139</v>
      </c>
      <c r="E8" s="207" t="s">
        <v>139</v>
      </c>
      <c r="F8" s="207" t="s">
        <v>139</v>
      </c>
      <c r="G8" s="207" t="s">
        <v>139</v>
      </c>
      <c r="H8" s="207" t="s">
        <v>139</v>
      </c>
      <c r="I8" s="207" t="s">
        <v>139</v>
      </c>
      <c r="J8" s="207" t="s">
        <v>139</v>
      </c>
      <c r="K8" s="207" t="s">
        <v>139</v>
      </c>
      <c r="L8" s="207" t="s">
        <v>139</v>
      </c>
      <c r="M8" s="207" t="s">
        <v>139</v>
      </c>
      <c r="N8" s="207" t="s">
        <v>139</v>
      </c>
      <c r="O8" s="205">
        <v>0.97769675158632</v>
      </c>
      <c r="P8" s="205">
        <v>1.07492251615983</v>
      </c>
      <c r="Q8" s="205">
        <v>2.07388921580444</v>
      </c>
      <c r="R8" s="205">
        <v>2.17030804112889</v>
      </c>
      <c r="S8" s="205">
        <v>1.96889239032039</v>
      </c>
      <c r="T8" s="205">
        <v>1.99180292473392</v>
      </c>
      <c r="U8" s="205">
        <v>2.10653182440221</v>
      </c>
      <c r="V8" s="205">
        <v>2.12636013864769</v>
      </c>
      <c r="W8" s="205">
        <v>2.60746861200309</v>
      </c>
      <c r="X8" s="205">
        <v>2.44496063166955</v>
      </c>
      <c r="Y8" s="205">
        <v>2.09955617983377</v>
      </c>
      <c r="Z8" s="205">
        <v>2.58179648760723</v>
      </c>
      <c r="AA8" s="205">
        <v>7.65317965698562</v>
      </c>
      <c r="AB8" s="205">
        <v>10.0212079636231</v>
      </c>
      <c r="AC8" s="205">
        <v>10.5808772219838</v>
      </c>
      <c r="AD8" s="205">
        <v>12.0377393943573</v>
      </c>
      <c r="AE8" s="205">
        <v>13.4133306836765</v>
      </c>
      <c r="AF8" s="205">
        <v>14.7966022599801</v>
      </c>
      <c r="AG8" s="205">
        <v>15.4733916612329</v>
      </c>
      <c r="AH8" s="205">
        <v>16.346434006008</v>
      </c>
      <c r="AI8" s="205">
        <v>16.7828877025124</v>
      </c>
      <c r="AJ8" s="205">
        <v>17.1328597159956</v>
      </c>
      <c r="AK8" s="205">
        <v>17.5783426393657</v>
      </c>
      <c r="AL8" s="205">
        <v>17.0859359000023</v>
      </c>
      <c r="AM8" s="205">
        <v>13.3766646178615</v>
      </c>
      <c r="AN8" s="205">
        <v>11.507146395158</v>
      </c>
      <c r="AO8" s="205">
        <v>10.329049766783</v>
      </c>
      <c r="AP8" s="205">
        <v>8.89403316405143</v>
      </c>
      <c r="AQ8" s="205">
        <v>8.16420524468339</v>
      </c>
      <c r="AR8" s="205">
        <v>7.46193465340756</v>
      </c>
      <c r="AS8" s="205">
        <v>6.76365320509888</v>
      </c>
      <c r="AT8" s="205">
        <v>6.53367207061725</v>
      </c>
      <c r="AU8" s="205">
        <v>6.12713111279208</v>
      </c>
      <c r="AV8" s="205">
        <v>5.63699611116754</v>
      </c>
      <c r="AW8" s="205">
        <v>6.23705459324911</v>
      </c>
      <c r="AX8" s="205">
        <v>6.94862700395985</v>
      </c>
      <c r="AY8" s="205">
        <v>4.71601335214437</v>
      </c>
      <c r="AZ8" s="205">
        <v>4.2024696054582</v>
      </c>
      <c r="BA8" s="205">
        <v>3.71411145256793</v>
      </c>
      <c r="BB8" s="205">
        <v>3.44794360807277</v>
      </c>
      <c r="BC8" s="205">
        <v>3.22083596544649</v>
      </c>
      <c r="BD8" s="205">
        <v>2.87412873046303</v>
      </c>
      <c r="BE8" s="205">
        <v>2.76853562587986</v>
      </c>
      <c r="BF8" s="205">
        <v>2.57677557173855</v>
      </c>
      <c r="BG8" s="205">
        <v>2.22676262685035</v>
      </c>
      <c r="BH8" s="205">
        <v>2.32528931952287</v>
      </c>
      <c r="BI8" s="205">
        <v>2.42583560187975</v>
      </c>
      <c r="BJ8" s="205">
        <v>2.26170957658384</v>
      </c>
    </row>
    <row r="9" spans="1:62" s="204" customFormat="1" ht="29.15" customHeight="1">
      <c r="A9" s="401" t="s">
        <v>133</v>
      </c>
      <c r="B9" s="401"/>
      <c r="C9" s="401"/>
      <c r="D9" s="401"/>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1"/>
      <c r="AY9" s="401"/>
      <c r="AZ9" s="401"/>
      <c r="BA9" s="401"/>
      <c r="BB9" s="401"/>
      <c r="BC9" s="401"/>
      <c r="BD9" s="401"/>
      <c r="BE9" s="401"/>
      <c r="BF9" s="401"/>
      <c r="BG9" s="401"/>
      <c r="BH9" s="401"/>
      <c r="BI9" s="401"/>
      <c r="BJ9" s="401"/>
    </row>
    <row r="10" spans="1:62" s="204" customFormat="1" ht="14.15" customHeight="1">
      <c r="A10" s="206" t="s">
        <v>138</v>
      </c>
      <c r="B10" s="206" t="s">
        <v>135</v>
      </c>
      <c r="C10" s="205">
        <v>19179</v>
      </c>
      <c r="D10" s="205">
        <v>19904</v>
      </c>
      <c r="E10" s="205">
        <v>19690</v>
      </c>
      <c r="F10" s="205">
        <v>19692</v>
      </c>
      <c r="G10" s="205">
        <v>19452</v>
      </c>
      <c r="H10" s="205">
        <v>18636</v>
      </c>
      <c r="I10" s="205">
        <v>19303</v>
      </c>
      <c r="J10" s="205">
        <v>20200</v>
      </c>
      <c r="K10" s="205">
        <v>20987</v>
      </c>
      <c r="L10" s="205">
        <v>21591</v>
      </c>
      <c r="M10" s="205">
        <v>20680</v>
      </c>
      <c r="N10" s="205">
        <v>20125</v>
      </c>
      <c r="O10" s="205">
        <v>20585</v>
      </c>
      <c r="P10" s="205">
        <v>19863</v>
      </c>
      <c r="Q10" s="205">
        <v>20167</v>
      </c>
      <c r="R10" s="205">
        <v>21183</v>
      </c>
      <c r="S10" s="205">
        <v>20849</v>
      </c>
      <c r="T10" s="205">
        <v>20954</v>
      </c>
      <c r="U10" s="205">
        <v>21438</v>
      </c>
      <c r="V10" s="205">
        <v>21188</v>
      </c>
      <c r="W10" s="205">
        <v>22261</v>
      </c>
      <c r="X10" s="205">
        <v>22994</v>
      </c>
      <c r="Y10" s="205">
        <v>21775</v>
      </c>
      <c r="Z10" s="205">
        <v>21248</v>
      </c>
      <c r="AA10" s="205">
        <v>20474</v>
      </c>
      <c r="AB10" s="205">
        <v>19992</v>
      </c>
      <c r="AC10" s="205">
        <v>20414</v>
      </c>
      <c r="AD10" s="205">
        <v>21528</v>
      </c>
      <c r="AE10" s="205">
        <v>20670</v>
      </c>
      <c r="AF10" s="205">
        <v>19875</v>
      </c>
      <c r="AG10" s="205">
        <v>20812</v>
      </c>
      <c r="AH10" s="205">
        <v>20707</v>
      </c>
      <c r="AI10" s="205">
        <v>20650</v>
      </c>
      <c r="AJ10" s="205">
        <v>21043</v>
      </c>
      <c r="AK10" s="205">
        <v>20567</v>
      </c>
      <c r="AL10" s="205">
        <v>20328</v>
      </c>
      <c r="AM10" s="205">
        <v>20097</v>
      </c>
      <c r="AN10" s="205">
        <v>20318</v>
      </c>
      <c r="AO10" s="205">
        <v>20455</v>
      </c>
      <c r="AP10" s="205">
        <v>20159</v>
      </c>
      <c r="AQ10" s="205">
        <v>20696</v>
      </c>
      <c r="AR10" s="205">
        <v>20690</v>
      </c>
      <c r="AS10" s="205">
        <v>20119</v>
      </c>
      <c r="AT10" s="205">
        <v>20548</v>
      </c>
      <c r="AU10" s="205">
        <v>20501</v>
      </c>
      <c r="AV10" s="205">
        <v>20399</v>
      </c>
      <c r="AW10" s="205">
        <v>19592</v>
      </c>
      <c r="AX10" s="205">
        <v>19974</v>
      </c>
      <c r="AY10" s="205">
        <v>19415</v>
      </c>
      <c r="AZ10" s="205">
        <v>20321</v>
      </c>
      <c r="BA10" s="205">
        <v>20129</v>
      </c>
      <c r="BB10" s="205">
        <v>19797</v>
      </c>
      <c r="BC10" s="205">
        <v>19751</v>
      </c>
      <c r="BD10" s="205">
        <v>19970</v>
      </c>
      <c r="BE10" s="205">
        <v>19167</v>
      </c>
      <c r="BF10" s="205">
        <v>19961</v>
      </c>
      <c r="BG10" s="205">
        <v>19807</v>
      </c>
      <c r="BH10" s="205">
        <v>20086</v>
      </c>
      <c r="BI10" s="205">
        <v>19242</v>
      </c>
      <c r="BJ10" s="205">
        <v>18113</v>
      </c>
    </row>
    <row r="11" spans="1:62" s="204" customFormat="1" ht="14.15" customHeight="1">
      <c r="A11" s="206" t="s">
        <v>2</v>
      </c>
      <c r="B11" s="206" t="s">
        <v>87</v>
      </c>
      <c r="C11" s="205">
        <v>7624</v>
      </c>
      <c r="D11" s="205">
        <v>7325</v>
      </c>
      <c r="E11" s="205">
        <v>7489</v>
      </c>
      <c r="F11" s="205">
        <v>7704</v>
      </c>
      <c r="G11" s="205">
        <v>7352</v>
      </c>
      <c r="H11" s="205">
        <v>6743</v>
      </c>
      <c r="I11" s="205">
        <v>7439</v>
      </c>
      <c r="J11" s="205">
        <v>7333</v>
      </c>
      <c r="K11" s="205">
        <v>7156</v>
      </c>
      <c r="L11" s="205">
        <v>7536</v>
      </c>
      <c r="M11" s="205">
        <v>6812</v>
      </c>
      <c r="N11" s="205">
        <v>6302</v>
      </c>
      <c r="O11" s="205">
        <v>6481</v>
      </c>
      <c r="P11" s="205">
        <v>6489</v>
      </c>
      <c r="Q11" s="205">
        <v>6692</v>
      </c>
      <c r="R11" s="205">
        <v>6926</v>
      </c>
      <c r="S11" s="205">
        <v>6475</v>
      </c>
      <c r="T11" s="205">
        <v>6074</v>
      </c>
      <c r="U11" s="205">
        <v>6301</v>
      </c>
      <c r="V11" s="205">
        <v>6053</v>
      </c>
      <c r="W11" s="205">
        <v>6238</v>
      </c>
      <c r="X11" s="205">
        <v>6190</v>
      </c>
      <c r="Y11" s="205">
        <v>5874</v>
      </c>
      <c r="Z11" s="205">
        <v>5674</v>
      </c>
      <c r="AA11" s="205">
        <v>5657</v>
      </c>
      <c r="AB11" s="205">
        <v>5549</v>
      </c>
      <c r="AC11" s="205">
        <v>5620</v>
      </c>
      <c r="AD11" s="205">
        <v>5994</v>
      </c>
      <c r="AE11" s="205">
        <v>5757</v>
      </c>
      <c r="AF11" s="205">
        <v>5810</v>
      </c>
      <c r="AG11" s="205">
        <v>5957</v>
      </c>
      <c r="AH11" s="205">
        <v>5932</v>
      </c>
      <c r="AI11" s="205">
        <v>5893</v>
      </c>
      <c r="AJ11" s="205">
        <v>6007</v>
      </c>
      <c r="AK11" s="205">
        <v>5709</v>
      </c>
      <c r="AL11" s="205">
        <v>5530</v>
      </c>
      <c r="AM11" s="205">
        <v>5562</v>
      </c>
      <c r="AN11" s="205">
        <v>5639</v>
      </c>
      <c r="AO11" s="205">
        <v>5729</v>
      </c>
      <c r="AP11" s="205">
        <v>5666</v>
      </c>
      <c r="AQ11" s="205">
        <v>5747</v>
      </c>
      <c r="AR11" s="205">
        <v>5552</v>
      </c>
      <c r="AS11" s="205">
        <v>5403</v>
      </c>
      <c r="AT11" s="205">
        <v>5634</v>
      </c>
      <c r="AU11" s="205">
        <v>5455</v>
      </c>
      <c r="AV11" s="205">
        <v>5442</v>
      </c>
      <c r="AW11" s="205">
        <v>5361</v>
      </c>
      <c r="AX11" s="205">
        <v>5247</v>
      </c>
      <c r="AY11" s="205">
        <v>5523</v>
      </c>
      <c r="AZ11" s="205">
        <v>5381</v>
      </c>
      <c r="BA11" s="205">
        <v>5346</v>
      </c>
      <c r="BB11" s="205">
        <v>5206</v>
      </c>
      <c r="BC11" s="205">
        <v>5287</v>
      </c>
      <c r="BD11" s="205">
        <v>5012</v>
      </c>
      <c r="BE11" s="205">
        <v>4921</v>
      </c>
      <c r="BF11" s="205">
        <v>5238</v>
      </c>
      <c r="BG11" s="205">
        <v>5344</v>
      </c>
      <c r="BH11" s="205">
        <v>5241</v>
      </c>
      <c r="BI11" s="205">
        <v>6252</v>
      </c>
      <c r="BJ11" s="205">
        <v>4766</v>
      </c>
    </row>
    <row r="12" spans="1:62" s="204" customFormat="1" ht="14.15" customHeight="1">
      <c r="A12" s="206" t="s">
        <v>2</v>
      </c>
      <c r="B12" s="206" t="s">
        <v>134</v>
      </c>
      <c r="C12" s="205">
        <v>30472</v>
      </c>
      <c r="D12" s="205">
        <v>30408</v>
      </c>
      <c r="E12" s="205">
        <v>30616</v>
      </c>
      <c r="F12" s="205">
        <v>32677</v>
      </c>
      <c r="G12" s="205">
        <v>31639</v>
      </c>
      <c r="H12" s="205">
        <v>32904</v>
      </c>
      <c r="I12" s="205">
        <v>34132</v>
      </c>
      <c r="J12" s="205">
        <v>33165</v>
      </c>
      <c r="K12" s="205">
        <v>31118</v>
      </c>
      <c r="L12" s="205">
        <v>33313</v>
      </c>
      <c r="M12" s="205">
        <v>31312</v>
      </c>
      <c r="N12" s="205">
        <v>30624</v>
      </c>
      <c r="O12" s="205">
        <v>32687</v>
      </c>
      <c r="P12" s="205">
        <v>30892</v>
      </c>
      <c r="Q12" s="205">
        <v>33294</v>
      </c>
      <c r="R12" s="205">
        <v>33971</v>
      </c>
      <c r="S12" s="205">
        <v>32991</v>
      </c>
      <c r="T12" s="205">
        <v>34870</v>
      </c>
      <c r="U12" s="205">
        <v>33960</v>
      </c>
      <c r="V12" s="205">
        <v>32892</v>
      </c>
      <c r="W12" s="205">
        <v>32130</v>
      </c>
      <c r="X12" s="205">
        <v>33041</v>
      </c>
      <c r="Y12" s="205">
        <v>31351</v>
      </c>
      <c r="Z12" s="205">
        <v>31576</v>
      </c>
      <c r="AA12" s="205">
        <v>31096</v>
      </c>
      <c r="AB12" s="205">
        <v>32068</v>
      </c>
      <c r="AC12" s="205">
        <v>33750</v>
      </c>
      <c r="AD12" s="205">
        <v>34510</v>
      </c>
      <c r="AE12" s="205">
        <v>32786</v>
      </c>
      <c r="AF12" s="205">
        <v>35187</v>
      </c>
      <c r="AG12" s="205">
        <v>36014</v>
      </c>
      <c r="AH12" s="205">
        <v>33910</v>
      </c>
      <c r="AI12" s="205">
        <v>32392</v>
      </c>
      <c r="AJ12" s="205">
        <v>33475</v>
      </c>
      <c r="AK12" s="205">
        <v>33041</v>
      </c>
      <c r="AL12" s="205">
        <v>33195</v>
      </c>
      <c r="AM12" s="205">
        <v>32882</v>
      </c>
      <c r="AN12" s="205">
        <v>33962</v>
      </c>
      <c r="AO12" s="205">
        <v>34812</v>
      </c>
      <c r="AP12" s="205">
        <v>34534</v>
      </c>
      <c r="AQ12" s="205">
        <v>34035</v>
      </c>
      <c r="AR12" s="205">
        <v>35239</v>
      </c>
      <c r="AS12" s="205">
        <v>33851</v>
      </c>
      <c r="AT12" s="205">
        <v>35382</v>
      </c>
      <c r="AU12" s="205">
        <v>33719</v>
      </c>
      <c r="AV12" s="205">
        <v>33051</v>
      </c>
      <c r="AW12" s="205">
        <v>33413</v>
      </c>
      <c r="AX12" s="205">
        <v>33169</v>
      </c>
      <c r="AY12" s="205">
        <v>35262</v>
      </c>
      <c r="AZ12" s="205">
        <v>34361</v>
      </c>
      <c r="BA12" s="205">
        <v>35492</v>
      </c>
      <c r="BB12" s="205">
        <v>34610</v>
      </c>
      <c r="BC12" s="205">
        <v>35378</v>
      </c>
      <c r="BD12" s="205">
        <v>35225</v>
      </c>
      <c r="BE12" s="205">
        <v>34421</v>
      </c>
      <c r="BF12" s="205">
        <v>35889</v>
      </c>
      <c r="BG12" s="205">
        <v>33907</v>
      </c>
      <c r="BH12" s="205">
        <v>34734</v>
      </c>
      <c r="BI12" s="205">
        <v>33862</v>
      </c>
      <c r="BJ12" s="205">
        <v>32693</v>
      </c>
    </row>
    <row r="13" spans="1:62" s="204" customFormat="1" ht="14.15" customHeight="1">
      <c r="A13" s="206" t="s">
        <v>2</v>
      </c>
      <c r="B13" s="206" t="s">
        <v>21</v>
      </c>
      <c r="C13" s="205">
        <v>56585</v>
      </c>
      <c r="D13" s="205">
        <v>56964</v>
      </c>
      <c r="E13" s="205">
        <v>56977</v>
      </c>
      <c r="F13" s="205">
        <v>59155</v>
      </c>
      <c r="G13" s="205">
        <v>57704</v>
      </c>
      <c r="H13" s="205">
        <v>57599</v>
      </c>
      <c r="I13" s="205">
        <v>60030</v>
      </c>
      <c r="J13" s="205">
        <v>59971</v>
      </c>
      <c r="K13" s="205">
        <v>58446</v>
      </c>
      <c r="L13" s="205">
        <v>61606</v>
      </c>
      <c r="M13" s="205">
        <v>58127</v>
      </c>
      <c r="N13" s="205">
        <v>56354</v>
      </c>
      <c r="O13" s="205">
        <v>59040</v>
      </c>
      <c r="P13" s="205">
        <v>56666</v>
      </c>
      <c r="Q13" s="205">
        <v>59461</v>
      </c>
      <c r="R13" s="205">
        <v>61378</v>
      </c>
      <c r="S13" s="205">
        <v>59648</v>
      </c>
      <c r="T13" s="205">
        <v>61212</v>
      </c>
      <c r="U13" s="205">
        <v>60955</v>
      </c>
      <c r="V13" s="205">
        <v>59477</v>
      </c>
      <c r="W13" s="205">
        <v>59908</v>
      </c>
      <c r="X13" s="205">
        <v>61438</v>
      </c>
      <c r="Y13" s="205">
        <v>58091</v>
      </c>
      <c r="Z13" s="205">
        <v>57881</v>
      </c>
      <c r="AA13" s="205">
        <v>56613</v>
      </c>
      <c r="AB13" s="205">
        <v>57036</v>
      </c>
      <c r="AC13" s="205">
        <v>58984</v>
      </c>
      <c r="AD13" s="205">
        <v>60945</v>
      </c>
      <c r="AE13" s="205">
        <v>58226</v>
      </c>
      <c r="AF13" s="205">
        <v>60123</v>
      </c>
      <c r="AG13" s="205">
        <v>62099</v>
      </c>
      <c r="AH13" s="205">
        <v>59831</v>
      </c>
      <c r="AI13" s="205">
        <v>58316</v>
      </c>
      <c r="AJ13" s="205">
        <v>59817</v>
      </c>
      <c r="AK13" s="205">
        <v>58736</v>
      </c>
      <c r="AL13" s="205">
        <v>58378</v>
      </c>
      <c r="AM13" s="205">
        <v>57887</v>
      </c>
      <c r="AN13" s="205">
        <v>59288</v>
      </c>
      <c r="AO13" s="205">
        <v>60273</v>
      </c>
      <c r="AP13" s="205">
        <v>59681</v>
      </c>
      <c r="AQ13" s="205">
        <v>59700</v>
      </c>
      <c r="AR13" s="205">
        <v>60682</v>
      </c>
      <c r="AS13" s="205">
        <v>58709</v>
      </c>
      <c r="AT13" s="205">
        <v>60818</v>
      </c>
      <c r="AU13" s="205">
        <v>58972</v>
      </c>
      <c r="AV13" s="205">
        <v>58174</v>
      </c>
      <c r="AW13" s="205">
        <v>57424</v>
      </c>
      <c r="AX13" s="205">
        <v>57628</v>
      </c>
      <c r="AY13" s="205">
        <v>59526</v>
      </c>
      <c r="AZ13" s="205">
        <v>59391</v>
      </c>
      <c r="BA13" s="205">
        <v>60246</v>
      </c>
      <c r="BB13" s="205">
        <v>58900</v>
      </c>
      <c r="BC13" s="205">
        <v>59429</v>
      </c>
      <c r="BD13" s="205">
        <v>59557</v>
      </c>
      <c r="BE13" s="205">
        <v>57938</v>
      </c>
      <c r="BF13" s="205">
        <v>60327</v>
      </c>
      <c r="BG13" s="205">
        <v>58168</v>
      </c>
      <c r="BH13" s="205">
        <v>59112</v>
      </c>
      <c r="BI13" s="205">
        <v>58456</v>
      </c>
      <c r="BJ13" s="205">
        <v>54972</v>
      </c>
    </row>
    <row r="14" spans="1:62" s="204" customFormat="1" ht="29.15" customHeight="1">
      <c r="A14" s="401" t="s">
        <v>133</v>
      </c>
      <c r="B14" s="401"/>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1"/>
      <c r="AI14" s="401"/>
      <c r="AJ14" s="401"/>
      <c r="AK14" s="401"/>
      <c r="AL14" s="401"/>
      <c r="AM14" s="401"/>
      <c r="AN14" s="401"/>
      <c r="AO14" s="401"/>
      <c r="AP14" s="401"/>
      <c r="AQ14" s="401"/>
      <c r="AR14" s="401"/>
      <c r="AS14" s="401"/>
      <c r="AT14" s="401"/>
      <c r="AU14" s="401"/>
      <c r="AV14" s="401"/>
      <c r="AW14" s="401"/>
      <c r="AX14" s="401"/>
      <c r="AY14" s="401"/>
      <c r="AZ14" s="401"/>
      <c r="BA14" s="401"/>
      <c r="BB14" s="401"/>
      <c r="BC14" s="401"/>
      <c r="BD14" s="401"/>
      <c r="BE14" s="401"/>
      <c r="BF14" s="401"/>
      <c r="BG14" s="401"/>
      <c r="BH14" s="401"/>
      <c r="BI14" s="401"/>
      <c r="BJ14" s="401"/>
    </row>
    <row r="15" spans="1:62" s="204" customFormat="1" ht="14.15" customHeight="1">
      <c r="A15" s="206" t="s">
        <v>137</v>
      </c>
      <c r="B15" s="206" t="s">
        <v>135</v>
      </c>
      <c r="C15" s="205">
        <v>319802</v>
      </c>
      <c r="D15" s="205">
        <v>304788</v>
      </c>
      <c r="E15" s="205">
        <v>329658</v>
      </c>
      <c r="F15" s="205">
        <v>324213</v>
      </c>
      <c r="G15" s="205">
        <v>333920</v>
      </c>
      <c r="H15" s="205">
        <v>312662</v>
      </c>
      <c r="I15" s="205">
        <v>334395</v>
      </c>
      <c r="J15" s="205">
        <v>348136</v>
      </c>
      <c r="K15" s="205">
        <v>347491</v>
      </c>
      <c r="L15" s="205">
        <v>364288</v>
      </c>
      <c r="M15" s="205">
        <v>343364</v>
      </c>
      <c r="N15" s="205">
        <v>355721</v>
      </c>
      <c r="O15" s="205">
        <v>357193</v>
      </c>
      <c r="P15" s="205">
        <v>310647</v>
      </c>
      <c r="Q15" s="205">
        <v>336798</v>
      </c>
      <c r="R15" s="205">
        <v>347920</v>
      </c>
      <c r="S15" s="205">
        <v>348764</v>
      </c>
      <c r="T15" s="205">
        <v>340142</v>
      </c>
      <c r="U15" s="205">
        <v>364788</v>
      </c>
      <c r="V15" s="205">
        <v>357116</v>
      </c>
      <c r="W15" s="205">
        <v>355512</v>
      </c>
      <c r="X15" s="205">
        <v>368525</v>
      </c>
      <c r="Y15" s="205">
        <v>345135</v>
      </c>
      <c r="Z15" s="205">
        <v>361156</v>
      </c>
      <c r="AA15" s="205">
        <v>346049</v>
      </c>
      <c r="AB15" s="205">
        <v>319421</v>
      </c>
      <c r="AC15" s="205">
        <v>357972</v>
      </c>
      <c r="AD15" s="205">
        <v>363391</v>
      </c>
      <c r="AE15" s="205">
        <v>357552</v>
      </c>
      <c r="AF15" s="205">
        <v>347664</v>
      </c>
      <c r="AG15" s="205">
        <v>362503</v>
      </c>
      <c r="AH15" s="205">
        <v>351427</v>
      </c>
      <c r="AI15" s="205">
        <v>347829</v>
      </c>
      <c r="AJ15" s="205">
        <v>362124</v>
      </c>
      <c r="AK15" s="205">
        <v>342499</v>
      </c>
      <c r="AL15" s="205">
        <v>357550</v>
      </c>
      <c r="AM15" s="205">
        <v>344444</v>
      </c>
      <c r="AN15" s="205">
        <v>336878</v>
      </c>
      <c r="AO15" s="205">
        <v>364555</v>
      </c>
      <c r="AP15" s="205">
        <v>352662</v>
      </c>
      <c r="AQ15" s="205">
        <v>365280</v>
      </c>
      <c r="AR15" s="205">
        <v>356258</v>
      </c>
      <c r="AS15" s="205">
        <v>350868</v>
      </c>
      <c r="AT15" s="205">
        <v>355991</v>
      </c>
      <c r="AU15" s="205">
        <v>358089</v>
      </c>
      <c r="AV15" s="205">
        <v>356705</v>
      </c>
      <c r="AW15" s="205">
        <v>342218</v>
      </c>
      <c r="AX15" s="205">
        <v>350704</v>
      </c>
      <c r="AY15" s="205">
        <v>355873</v>
      </c>
      <c r="AZ15" s="205">
        <v>338055</v>
      </c>
      <c r="BA15" s="205">
        <v>353358</v>
      </c>
      <c r="BB15" s="205">
        <v>349121</v>
      </c>
      <c r="BC15" s="205">
        <v>358112</v>
      </c>
      <c r="BD15" s="205">
        <v>359225</v>
      </c>
      <c r="BE15" s="205">
        <v>358174</v>
      </c>
      <c r="BF15" s="205">
        <v>360027</v>
      </c>
      <c r="BG15" s="205">
        <v>360308</v>
      </c>
      <c r="BH15" s="205">
        <v>365837</v>
      </c>
      <c r="BI15" s="205">
        <v>351789</v>
      </c>
      <c r="BJ15" s="205">
        <v>332276</v>
      </c>
    </row>
    <row r="16" spans="1:62" s="204" customFormat="1" ht="14.15" customHeight="1">
      <c r="A16" s="206" t="s">
        <v>2</v>
      </c>
      <c r="B16" s="206" t="s">
        <v>87</v>
      </c>
      <c r="C16" s="205">
        <v>142090</v>
      </c>
      <c r="D16" s="205">
        <v>134689</v>
      </c>
      <c r="E16" s="205">
        <v>137760</v>
      </c>
      <c r="F16" s="205">
        <v>138595</v>
      </c>
      <c r="G16" s="205">
        <v>140840</v>
      </c>
      <c r="H16" s="205">
        <v>122070</v>
      </c>
      <c r="I16" s="205">
        <v>138131</v>
      </c>
      <c r="J16" s="205">
        <v>138413</v>
      </c>
      <c r="K16" s="205">
        <v>129698</v>
      </c>
      <c r="L16" s="205">
        <v>141668</v>
      </c>
      <c r="M16" s="205">
        <v>129857</v>
      </c>
      <c r="N16" s="205">
        <v>120890</v>
      </c>
      <c r="O16" s="205">
        <v>125774</v>
      </c>
      <c r="P16" s="205">
        <v>119312</v>
      </c>
      <c r="Q16" s="205">
        <v>133727</v>
      </c>
      <c r="R16" s="205">
        <v>127556</v>
      </c>
      <c r="S16" s="205">
        <v>124153</v>
      </c>
      <c r="T16" s="205">
        <v>116437</v>
      </c>
      <c r="U16" s="205">
        <v>127193</v>
      </c>
      <c r="V16" s="205">
        <v>124163</v>
      </c>
      <c r="W16" s="205">
        <v>119758</v>
      </c>
      <c r="X16" s="205">
        <v>124144</v>
      </c>
      <c r="Y16" s="205">
        <v>111695</v>
      </c>
      <c r="Z16" s="205">
        <v>112107</v>
      </c>
      <c r="AA16" s="205">
        <v>107765</v>
      </c>
      <c r="AB16" s="205">
        <v>101696</v>
      </c>
      <c r="AC16" s="205">
        <v>110118</v>
      </c>
      <c r="AD16" s="205">
        <v>119291</v>
      </c>
      <c r="AE16" s="205">
        <v>115083</v>
      </c>
      <c r="AF16" s="205">
        <v>116929</v>
      </c>
      <c r="AG16" s="205">
        <v>123447</v>
      </c>
      <c r="AH16" s="205">
        <v>118907</v>
      </c>
      <c r="AI16" s="205">
        <v>119601</v>
      </c>
      <c r="AJ16" s="205">
        <v>121191</v>
      </c>
      <c r="AK16" s="205">
        <v>113877</v>
      </c>
      <c r="AL16" s="205">
        <v>114385</v>
      </c>
      <c r="AM16" s="205">
        <v>110553</v>
      </c>
      <c r="AN16" s="205">
        <v>113166</v>
      </c>
      <c r="AO16" s="205">
        <v>129674</v>
      </c>
      <c r="AP16" s="205">
        <v>112927</v>
      </c>
      <c r="AQ16" s="205">
        <v>115494</v>
      </c>
      <c r="AR16" s="205">
        <v>112500</v>
      </c>
      <c r="AS16" s="205">
        <v>108603</v>
      </c>
      <c r="AT16" s="205">
        <v>114308</v>
      </c>
      <c r="AU16" s="205">
        <v>107373</v>
      </c>
      <c r="AV16" s="205">
        <v>106486</v>
      </c>
      <c r="AW16" s="205">
        <v>99450</v>
      </c>
      <c r="AX16" s="205">
        <v>102011</v>
      </c>
      <c r="AY16" s="205">
        <v>107571</v>
      </c>
      <c r="AZ16" s="205">
        <v>98443</v>
      </c>
      <c r="BA16" s="205">
        <v>107468</v>
      </c>
      <c r="BB16" s="205">
        <v>98801</v>
      </c>
      <c r="BC16" s="205">
        <v>106523</v>
      </c>
      <c r="BD16" s="205">
        <v>94489</v>
      </c>
      <c r="BE16" s="205">
        <v>92394</v>
      </c>
      <c r="BF16" s="205">
        <v>98900</v>
      </c>
      <c r="BG16" s="205">
        <v>96724</v>
      </c>
      <c r="BH16" s="205">
        <v>96862</v>
      </c>
      <c r="BI16" s="205">
        <v>104232</v>
      </c>
      <c r="BJ16" s="205">
        <v>92454</v>
      </c>
    </row>
    <row r="17" spans="1:62" s="204" customFormat="1" ht="14.15" customHeight="1">
      <c r="A17" s="206" t="s">
        <v>2</v>
      </c>
      <c r="B17" s="206" t="s">
        <v>134</v>
      </c>
      <c r="C17" s="205">
        <v>282033</v>
      </c>
      <c r="D17" s="205">
        <v>267130</v>
      </c>
      <c r="E17" s="205">
        <v>280096</v>
      </c>
      <c r="F17" s="205">
        <v>301017</v>
      </c>
      <c r="G17" s="205">
        <v>301676</v>
      </c>
      <c r="H17" s="205">
        <v>301179</v>
      </c>
      <c r="I17" s="205">
        <v>372526</v>
      </c>
      <c r="J17" s="205">
        <v>329261</v>
      </c>
      <c r="K17" s="205">
        <v>271700</v>
      </c>
      <c r="L17" s="205">
        <v>327801</v>
      </c>
      <c r="M17" s="205">
        <v>287760</v>
      </c>
      <c r="N17" s="205">
        <v>314026</v>
      </c>
      <c r="O17" s="205">
        <v>308271</v>
      </c>
      <c r="P17" s="205">
        <v>259981</v>
      </c>
      <c r="Q17" s="205">
        <v>296044</v>
      </c>
      <c r="R17" s="205">
        <v>309169</v>
      </c>
      <c r="S17" s="205">
        <v>303937</v>
      </c>
      <c r="T17" s="205">
        <v>315582</v>
      </c>
      <c r="U17" s="205">
        <v>380142</v>
      </c>
      <c r="V17" s="205">
        <v>341748</v>
      </c>
      <c r="W17" s="205">
        <v>300027</v>
      </c>
      <c r="X17" s="205">
        <v>326879</v>
      </c>
      <c r="Y17" s="205">
        <v>284604</v>
      </c>
      <c r="Z17" s="205">
        <v>321494</v>
      </c>
      <c r="AA17" s="205">
        <v>288810</v>
      </c>
      <c r="AB17" s="205">
        <v>290304</v>
      </c>
      <c r="AC17" s="205">
        <v>319264</v>
      </c>
      <c r="AD17" s="205">
        <v>323865</v>
      </c>
      <c r="AE17" s="205">
        <v>301504</v>
      </c>
      <c r="AF17" s="205">
        <v>339222</v>
      </c>
      <c r="AG17" s="205">
        <v>379265</v>
      </c>
      <c r="AH17" s="205">
        <v>330457</v>
      </c>
      <c r="AI17" s="205">
        <v>289950</v>
      </c>
      <c r="AJ17" s="205">
        <v>313953</v>
      </c>
      <c r="AK17" s="205">
        <v>303813</v>
      </c>
      <c r="AL17" s="205">
        <v>326539</v>
      </c>
      <c r="AM17" s="205">
        <v>292498</v>
      </c>
      <c r="AN17" s="205">
        <v>313732</v>
      </c>
      <c r="AO17" s="205">
        <v>362096</v>
      </c>
      <c r="AP17" s="205">
        <v>325830</v>
      </c>
      <c r="AQ17" s="205">
        <v>328041</v>
      </c>
      <c r="AR17" s="205">
        <v>340895</v>
      </c>
      <c r="AS17" s="205">
        <v>345752</v>
      </c>
      <c r="AT17" s="205">
        <v>348891</v>
      </c>
      <c r="AU17" s="205">
        <v>304825</v>
      </c>
      <c r="AV17" s="205">
        <v>317141</v>
      </c>
      <c r="AW17" s="205">
        <v>300795</v>
      </c>
      <c r="AX17" s="205">
        <v>302258</v>
      </c>
      <c r="AY17" s="205">
        <v>316964</v>
      </c>
      <c r="AZ17" s="205">
        <v>291861</v>
      </c>
      <c r="BA17" s="205">
        <v>326240</v>
      </c>
      <c r="BB17" s="205">
        <v>311520</v>
      </c>
      <c r="BC17" s="205">
        <v>350794</v>
      </c>
      <c r="BD17" s="205">
        <v>326537</v>
      </c>
      <c r="BE17" s="205">
        <v>326249</v>
      </c>
      <c r="BF17" s="205">
        <v>342729</v>
      </c>
      <c r="BG17" s="205">
        <v>315757</v>
      </c>
      <c r="BH17" s="205">
        <v>325504</v>
      </c>
      <c r="BI17" s="205">
        <v>309787</v>
      </c>
      <c r="BJ17" s="205">
        <v>302018</v>
      </c>
    </row>
    <row r="18" spans="1:62" s="204" customFormat="1" ht="14.15" customHeight="1">
      <c r="A18" s="206"/>
      <c r="B18" s="206" t="s">
        <v>354</v>
      </c>
      <c r="C18" s="205"/>
      <c r="D18" s="205"/>
      <c r="E18" s="205"/>
      <c r="F18" s="205"/>
      <c r="G18" s="205"/>
      <c r="H18" s="205"/>
      <c r="I18" s="205"/>
      <c r="J18" s="205"/>
      <c r="K18" s="205"/>
      <c r="L18" s="205"/>
      <c r="M18" s="205"/>
      <c r="N18" s="205"/>
      <c r="O18" s="205"/>
      <c r="P18" s="205"/>
      <c r="Q18" s="205"/>
      <c r="R18" s="205"/>
      <c r="S18" s="205"/>
      <c r="T18" s="205"/>
      <c r="U18" s="205">
        <v>152091</v>
      </c>
      <c r="V18" s="205">
        <v>122607</v>
      </c>
      <c r="W18" s="205">
        <v>109351</v>
      </c>
      <c r="X18" s="205">
        <v>121518</v>
      </c>
      <c r="Y18" s="205">
        <v>99887</v>
      </c>
      <c r="Z18" s="205">
        <v>107918</v>
      </c>
      <c r="AA18" s="205">
        <v>110356</v>
      </c>
      <c r="AB18" s="205">
        <v>105659</v>
      </c>
      <c r="AC18" s="205">
        <v>113648</v>
      </c>
      <c r="AD18" s="205">
        <v>128580</v>
      </c>
      <c r="AE18" s="205">
        <v>109418</v>
      </c>
      <c r="AF18" s="205">
        <v>125864</v>
      </c>
      <c r="AG18" s="205">
        <v>125397</v>
      </c>
      <c r="AH18" s="205">
        <v>110801</v>
      </c>
      <c r="AI18" s="205">
        <v>105867</v>
      </c>
      <c r="AJ18" s="205">
        <v>109869</v>
      </c>
      <c r="AK18" s="205">
        <v>97537</v>
      </c>
      <c r="AL18" s="205">
        <v>104471</v>
      </c>
      <c r="AM18" s="205">
        <v>101494</v>
      </c>
      <c r="AN18" s="205">
        <v>108837</v>
      </c>
      <c r="AO18" s="205">
        <v>117588</v>
      </c>
      <c r="AP18" s="205">
        <v>110271</v>
      </c>
      <c r="AQ18" s="205">
        <v>107934</v>
      </c>
      <c r="AR18" s="205">
        <v>120340</v>
      </c>
      <c r="AS18" s="205">
        <v>106600</v>
      </c>
      <c r="AT18" s="205">
        <v>106600</v>
      </c>
      <c r="AU18" s="205">
        <v>106600</v>
      </c>
      <c r="AV18" s="205">
        <v>106600</v>
      </c>
      <c r="AW18" s="205">
        <v>106600</v>
      </c>
      <c r="AX18" s="205">
        <v>106600</v>
      </c>
      <c r="AY18" s="205">
        <v>106600</v>
      </c>
      <c r="AZ18" s="205">
        <v>106600</v>
      </c>
      <c r="BA18" s="205">
        <v>106600</v>
      </c>
      <c r="BB18" s="205">
        <v>106600</v>
      </c>
      <c r="BC18" s="205">
        <v>106600</v>
      </c>
      <c r="BD18" s="205">
        <v>106600</v>
      </c>
      <c r="BE18" s="205"/>
      <c r="BF18" s="205"/>
      <c r="BG18" s="205"/>
      <c r="BH18" s="205"/>
      <c r="BI18" s="205"/>
      <c r="BJ18" s="205"/>
    </row>
    <row r="19" spans="1:62" s="204" customFormat="1" ht="14.15" customHeight="1">
      <c r="A19" s="206" t="s">
        <v>2</v>
      </c>
      <c r="B19" s="206" t="s">
        <v>21</v>
      </c>
      <c r="C19" s="205">
        <v>743926</v>
      </c>
      <c r="D19" s="205">
        <v>706607</v>
      </c>
      <c r="E19" s="205">
        <v>747516</v>
      </c>
      <c r="F19" s="205">
        <v>763824</v>
      </c>
      <c r="G19" s="205">
        <v>776436</v>
      </c>
      <c r="H19" s="205">
        <v>735911</v>
      </c>
      <c r="I19" s="205">
        <v>845052</v>
      </c>
      <c r="J19" s="205">
        <v>815810</v>
      </c>
      <c r="K19" s="205">
        <v>748889</v>
      </c>
      <c r="L19" s="205">
        <v>833758</v>
      </c>
      <c r="M19" s="205">
        <v>760982</v>
      </c>
      <c r="N19" s="205">
        <v>790638</v>
      </c>
      <c r="O19" s="205">
        <v>790504</v>
      </c>
      <c r="P19" s="205">
        <v>689939</v>
      </c>
      <c r="Q19" s="205">
        <v>766570</v>
      </c>
      <c r="R19" s="205">
        <v>784644</v>
      </c>
      <c r="S19" s="205">
        <v>776851</v>
      </c>
      <c r="T19" s="205">
        <v>772161</v>
      </c>
      <c r="U19" s="205">
        <v>872122</v>
      </c>
      <c r="V19" s="205">
        <v>820253</v>
      </c>
      <c r="W19" s="205">
        <v>775296</v>
      </c>
      <c r="X19" s="205">
        <v>819549</v>
      </c>
      <c r="Y19" s="205">
        <v>741434</v>
      </c>
      <c r="Z19" s="205">
        <v>794758</v>
      </c>
      <c r="AA19" s="205">
        <v>741893</v>
      </c>
      <c r="AB19" s="205">
        <v>710673</v>
      </c>
      <c r="AC19" s="205">
        <v>786622</v>
      </c>
      <c r="AD19" s="205">
        <v>805916</v>
      </c>
      <c r="AE19" s="205">
        <v>774139</v>
      </c>
      <c r="AF19" s="205">
        <v>803814</v>
      </c>
      <c r="AG19" s="205">
        <v>865217</v>
      </c>
      <c r="AH19" s="205">
        <v>800792</v>
      </c>
      <c r="AI19" s="205">
        <v>757380</v>
      </c>
      <c r="AJ19" s="205">
        <v>797269</v>
      </c>
      <c r="AK19" s="205">
        <v>760189</v>
      </c>
      <c r="AL19" s="205">
        <v>798474</v>
      </c>
      <c r="AM19" s="205">
        <v>747495</v>
      </c>
      <c r="AN19" s="205">
        <v>763776</v>
      </c>
      <c r="AO19" s="205">
        <v>856325</v>
      </c>
      <c r="AP19" s="205">
        <v>791418</v>
      </c>
      <c r="AQ19" s="205">
        <v>808817</v>
      </c>
      <c r="AR19" s="205">
        <v>809654</v>
      </c>
      <c r="AS19" s="205">
        <v>805222</v>
      </c>
      <c r="AT19" s="205">
        <v>818811</v>
      </c>
      <c r="AU19" s="205">
        <v>770123</v>
      </c>
      <c r="AV19" s="205">
        <v>780331</v>
      </c>
      <c r="AW19" s="205">
        <v>746397</v>
      </c>
      <c r="AX19" s="205">
        <v>754972</v>
      </c>
      <c r="AY19" s="205">
        <v>780407</v>
      </c>
      <c r="AZ19" s="205">
        <v>728359</v>
      </c>
      <c r="BA19" s="205">
        <v>787065</v>
      </c>
      <c r="BB19" s="205">
        <v>759442</v>
      </c>
      <c r="BC19" s="205">
        <v>815429</v>
      </c>
      <c r="BD19" s="205">
        <v>780252</v>
      </c>
      <c r="BE19" s="205">
        <v>776818</v>
      </c>
      <c r="BF19" s="205">
        <v>801658</v>
      </c>
      <c r="BG19" s="205">
        <v>772788</v>
      </c>
      <c r="BH19" s="205">
        <v>788203</v>
      </c>
      <c r="BI19" s="205">
        <v>765810</v>
      </c>
      <c r="BJ19" s="205">
        <v>726748</v>
      </c>
    </row>
    <row r="20" spans="1:62" s="204" customFormat="1" ht="29.15" customHeight="1">
      <c r="A20" s="401" t="s">
        <v>133</v>
      </c>
      <c r="B20" s="401"/>
      <c r="C20" s="401"/>
      <c r="D20" s="401"/>
      <c r="E20" s="401"/>
      <c r="F20" s="401"/>
      <c r="G20" s="401"/>
      <c r="H20" s="401"/>
      <c r="I20" s="401"/>
      <c r="J20" s="401"/>
      <c r="K20" s="401"/>
      <c r="L20" s="401"/>
      <c r="M20" s="401"/>
      <c r="N20" s="401"/>
      <c r="O20" s="401"/>
      <c r="P20" s="401"/>
      <c r="Q20" s="401"/>
      <c r="R20" s="401"/>
      <c r="S20" s="401"/>
      <c r="T20" s="401"/>
      <c r="U20" s="401"/>
      <c r="V20" s="401"/>
      <c r="W20" s="401"/>
      <c r="X20" s="401"/>
      <c r="Y20" s="401"/>
      <c r="Z20" s="401"/>
      <c r="AA20" s="401"/>
      <c r="AB20" s="401"/>
      <c r="AC20" s="401"/>
      <c r="AD20" s="401"/>
      <c r="AE20" s="401"/>
      <c r="AF20" s="401"/>
      <c r="AG20" s="401"/>
      <c r="AH20" s="401"/>
      <c r="AI20" s="401"/>
      <c r="AJ20" s="401"/>
      <c r="AK20" s="401"/>
      <c r="AL20" s="401"/>
      <c r="AM20" s="401"/>
      <c r="AN20" s="401"/>
      <c r="AO20" s="401"/>
      <c r="AP20" s="401"/>
      <c r="AQ20" s="401"/>
      <c r="AR20" s="401"/>
      <c r="AS20" s="401"/>
      <c r="AT20" s="401"/>
      <c r="AU20" s="401"/>
      <c r="AV20" s="401"/>
      <c r="AW20" s="401"/>
      <c r="AX20" s="401"/>
      <c r="AY20" s="401"/>
      <c r="AZ20" s="401"/>
      <c r="BA20" s="401"/>
      <c r="BB20" s="401"/>
      <c r="BC20" s="401"/>
      <c r="BD20" s="401"/>
      <c r="BE20" s="401"/>
      <c r="BF20" s="401"/>
      <c r="BG20" s="401"/>
      <c r="BH20" s="401"/>
      <c r="BI20" s="401"/>
      <c r="BJ20" s="401"/>
    </row>
    <row r="21" spans="1:62" s="204" customFormat="1" ht="14.15" customHeight="1">
      <c r="A21" s="206" t="s">
        <v>136</v>
      </c>
      <c r="B21" s="206" t="s">
        <v>135</v>
      </c>
      <c r="C21" s="205">
        <v>16.67459200166849</v>
      </c>
      <c r="D21" s="205">
        <v>15.31290192926045</v>
      </c>
      <c r="E21" s="205">
        <v>16.742407313357035</v>
      </c>
      <c r="F21" s="205">
        <v>16.464198659354054</v>
      </c>
      <c r="G21" s="205">
        <v>17.166358215093563</v>
      </c>
      <c r="H21" s="205">
        <v>16.77731272805323</v>
      </c>
      <c r="I21" s="205">
        <v>17.32347303527949</v>
      </c>
      <c r="J21" s="205">
        <v>17.234455445544555</v>
      </c>
      <c r="K21" s="205">
        <v>16.557440320198218</v>
      </c>
      <c r="L21" s="205">
        <v>16.872215274883054</v>
      </c>
      <c r="M21" s="205">
        <v>16.6036750483559</v>
      </c>
      <c r="N21" s="205">
        <v>17.675577639751552</v>
      </c>
      <c r="O21" s="205">
        <v>17.352101044449842</v>
      </c>
      <c r="P21" s="205">
        <v>15.639480441020995</v>
      </c>
      <c r="Q21" s="205">
        <v>16.700451232211037</v>
      </c>
      <c r="R21" s="205">
        <v>16.424491337393192</v>
      </c>
      <c r="S21" s="205">
        <v>16.728092474459206</v>
      </c>
      <c r="T21" s="205">
        <v>16.23279564760905</v>
      </c>
      <c r="U21" s="205">
        <v>17.015952980688496</v>
      </c>
      <c r="V21" s="205">
        <v>16.854634698886162</v>
      </c>
      <c r="W21" s="205">
        <v>15.970172049773145</v>
      </c>
      <c r="X21" s="205">
        <v>16.027007045316168</v>
      </c>
      <c r="Y21" s="205">
        <v>15.850057405281285</v>
      </c>
      <c r="Z21" s="205">
        <v>16.997176204819276</v>
      </c>
      <c r="AA21" s="205">
        <v>16.901875549477385</v>
      </c>
      <c r="AB21" s="205">
        <v>15.977440976390556</v>
      </c>
      <c r="AC21" s="205">
        <v>17.535612814734986</v>
      </c>
      <c r="AD21" s="205">
        <v>16.87992382014121</v>
      </c>
      <c r="AE21" s="205">
        <v>17.29811320754717</v>
      </c>
      <c r="AF21" s="205">
        <v>17.492528301886793</v>
      </c>
      <c r="AG21" s="205">
        <v>17.41798001153181</v>
      </c>
      <c r="AH21" s="205">
        <v>16.971410634085093</v>
      </c>
      <c r="AI21" s="205">
        <v>16.84401937046005</v>
      </c>
      <c r="AJ21" s="205">
        <v>17.20876300907665</v>
      </c>
      <c r="AK21" s="205">
        <v>16.65284193124909</v>
      </c>
      <c r="AL21" s="205">
        <v>17.589039748130656</v>
      </c>
      <c r="AM21" s="205">
        <v>17.13907548390307</v>
      </c>
      <c r="AN21" s="205">
        <v>16.580273648981198</v>
      </c>
      <c r="AO21" s="205">
        <v>17.822292837936935</v>
      </c>
      <c r="AP21" s="205">
        <v>17.49402252095838</v>
      </c>
      <c r="AQ21" s="205">
        <v>17.649787398531117</v>
      </c>
      <c r="AR21" s="205">
        <v>17.21884968583857</v>
      </c>
      <c r="AS21" s="205">
        <v>17.439634176648937</v>
      </c>
      <c r="AT21" s="205">
        <v>17.324849133735643</v>
      </c>
      <c r="AU21" s="205">
        <v>17.466904053460805</v>
      </c>
      <c r="AV21" s="205">
        <v>17.486396391979998</v>
      </c>
      <c r="AW21" s="205">
        <v>17.46723152307064</v>
      </c>
      <c r="AX21" s="205">
        <v>17.558025433062983</v>
      </c>
      <c r="AY21" s="205">
        <v>18.329796549060006</v>
      </c>
      <c r="AZ21" s="205">
        <v>16.63574627232912</v>
      </c>
      <c r="BA21" s="205">
        <v>17.55467236325699</v>
      </c>
      <c r="BB21" s="205">
        <v>17.63504571399707</v>
      </c>
      <c r="BC21" s="205">
        <v>18.13133512227229</v>
      </c>
      <c r="BD21" s="205">
        <v>17.988232348522786</v>
      </c>
      <c r="BE21" s="205">
        <v>18.687014138884543</v>
      </c>
      <c r="BF21" s="205">
        <v>18.036521216371924</v>
      </c>
      <c r="BG21" s="205">
        <v>18.1909425960519</v>
      </c>
      <c r="BH21" s="205">
        <v>18.213531813203225</v>
      </c>
      <c r="BI21" s="205">
        <v>18.282351106953538</v>
      </c>
      <c r="BJ21" s="205">
        <v>18.344614365372937</v>
      </c>
    </row>
    <row r="22" spans="1:62" s="204" customFormat="1" ht="14.15" customHeight="1">
      <c r="A22" s="206" t="s">
        <v>2</v>
      </c>
      <c r="B22" s="206" t="s">
        <v>87</v>
      </c>
      <c r="C22" s="205">
        <v>18.63719832109129</v>
      </c>
      <c r="D22" s="205">
        <v>18.387576791808872</v>
      </c>
      <c r="E22" s="205">
        <v>18.3949793029777</v>
      </c>
      <c r="F22" s="205">
        <v>17.990005192107997</v>
      </c>
      <c r="G22" s="205">
        <v>19.156692056583243</v>
      </c>
      <c r="H22" s="205">
        <v>18.103218152157794</v>
      </c>
      <c r="I22" s="205">
        <v>18.56849038849308</v>
      </c>
      <c r="J22" s="205">
        <v>18.875357970816854</v>
      </c>
      <c r="K22" s="205">
        <v>18.12437115707099</v>
      </c>
      <c r="L22" s="205">
        <v>18.79883227176221</v>
      </c>
      <c r="M22" s="205">
        <v>19.06297709923664</v>
      </c>
      <c r="N22" s="205">
        <v>19.18279911139321</v>
      </c>
      <c r="O22" s="205">
        <v>19.406573059713008</v>
      </c>
      <c r="P22" s="205">
        <v>18.386808445060872</v>
      </c>
      <c r="Q22" s="205">
        <v>19.98311416616856</v>
      </c>
      <c r="R22" s="205">
        <v>18.41697949754548</v>
      </c>
      <c r="S22" s="205">
        <v>19.174208494208493</v>
      </c>
      <c r="T22" s="205">
        <v>19.169739874876523</v>
      </c>
      <c r="U22" s="205">
        <v>20.18616092683701</v>
      </c>
      <c r="V22" s="205">
        <v>20.512638361143235</v>
      </c>
      <c r="W22" s="205">
        <v>19.19814042962488</v>
      </c>
      <c r="X22" s="205">
        <v>20.05557350565428</v>
      </c>
      <c r="Y22" s="205">
        <v>19.015151515151516</v>
      </c>
      <c r="Z22" s="205">
        <v>19.758019034191047</v>
      </c>
      <c r="AA22" s="205">
        <v>19.049849743680397</v>
      </c>
      <c r="AB22" s="205">
        <v>18.326905748783563</v>
      </c>
      <c r="AC22" s="205">
        <v>19.593950177935945</v>
      </c>
      <c r="AD22" s="205">
        <v>19.901735068401734</v>
      </c>
      <c r="AE22" s="205">
        <v>19.99009900990099</v>
      </c>
      <c r="AF22" s="205">
        <v>20.125473321858863</v>
      </c>
      <c r="AG22" s="205">
        <v>20.723014940406244</v>
      </c>
      <c r="AH22" s="205">
        <v>20.0450101146325</v>
      </c>
      <c r="AI22" s="205">
        <v>20.295435262175463</v>
      </c>
      <c r="AJ22" s="205">
        <v>20.174962543699017</v>
      </c>
      <c r="AK22" s="205">
        <v>19.946925906463477</v>
      </c>
      <c r="AL22" s="205">
        <v>20.684448462929474</v>
      </c>
      <c r="AM22" s="205">
        <v>19.876483279395902</v>
      </c>
      <c r="AN22" s="205">
        <v>20.068451853165456</v>
      </c>
      <c r="AO22" s="205">
        <v>22.634665735730493</v>
      </c>
      <c r="AP22" s="205">
        <v>19.930638898693964</v>
      </c>
      <c r="AQ22" s="205">
        <v>20.096398120758657</v>
      </c>
      <c r="AR22" s="205">
        <v>20.262968299711815</v>
      </c>
      <c r="AS22" s="205">
        <v>20.10049972237646</v>
      </c>
      <c r="AT22" s="205">
        <v>20.288959886403976</v>
      </c>
      <c r="AU22" s="205">
        <v>19.68340971585701</v>
      </c>
      <c r="AV22" s="205">
        <v>19.567438441749356</v>
      </c>
      <c r="AW22" s="205">
        <v>18.55064353665361</v>
      </c>
      <c r="AX22" s="205">
        <v>19.441776253097007</v>
      </c>
      <c r="AY22" s="205">
        <v>19.476914720260726</v>
      </c>
      <c r="AZ22" s="205">
        <v>18.294554915443225</v>
      </c>
      <c r="BA22" s="205">
        <v>20.10250654695099</v>
      </c>
      <c r="BB22" s="205">
        <v>18.978294275835573</v>
      </c>
      <c r="BC22" s="205">
        <v>20.148099111027047</v>
      </c>
      <c r="BD22" s="205">
        <v>18.852553870710295</v>
      </c>
      <c r="BE22" s="205">
        <v>18.775452143873196</v>
      </c>
      <c r="BF22" s="205">
        <v>18.881252386407027</v>
      </c>
      <c r="BG22" s="205">
        <v>18.099550898203592</v>
      </c>
      <c r="BH22" s="205">
        <v>18.48158748330471</v>
      </c>
      <c r="BI22" s="205">
        <v>16.671785028790786</v>
      </c>
      <c r="BJ22" s="205">
        <v>19.39865715484683</v>
      </c>
    </row>
    <row r="23" spans="1:62" s="204" customFormat="1" ht="14.15" customHeight="1">
      <c r="A23" s="206" t="s">
        <v>2</v>
      </c>
      <c r="B23" s="206" t="s">
        <v>134</v>
      </c>
      <c r="C23" s="205">
        <v>9.255480441060646</v>
      </c>
      <c r="D23" s="205">
        <v>8.78485924756643</v>
      </c>
      <c r="E23" s="205">
        <v>9.1486804285341</v>
      </c>
      <c r="F23" s="205">
        <v>9.21189215656272</v>
      </c>
      <c r="G23" s="205">
        <v>9.534941053762761</v>
      </c>
      <c r="H23" s="205">
        <v>9.153264040846098</v>
      </c>
      <c r="I23" s="205">
        <v>10.914273995077933</v>
      </c>
      <c r="J23" s="205">
        <v>9.927966229458766</v>
      </c>
      <c r="K23" s="205">
        <v>8.73128093065107</v>
      </c>
      <c r="L23" s="205">
        <v>9.840032419776064</v>
      </c>
      <c r="M23" s="205">
        <v>9.190086867654573</v>
      </c>
      <c r="N23" s="205">
        <v>10.254245036572623</v>
      </c>
      <c r="O23" s="205">
        <v>9.430997032459388</v>
      </c>
      <c r="P23" s="205">
        <v>8.415803444257413</v>
      </c>
      <c r="Q23" s="205">
        <v>8.8918123385595</v>
      </c>
      <c r="R23" s="205">
        <v>9.100968473109416</v>
      </c>
      <c r="S23" s="205">
        <v>9.212724682489164</v>
      </c>
      <c r="T23" s="205">
        <v>9.050243762546602</v>
      </c>
      <c r="U23" s="205">
        <v>11.19381625441696</v>
      </c>
      <c r="V23" s="205">
        <v>10.390003648303539</v>
      </c>
      <c r="W23" s="205">
        <v>9.337908496732027</v>
      </c>
      <c r="X23" s="205">
        <v>9.893132774431766</v>
      </c>
      <c r="Y23" s="205">
        <v>9.077987942968326</v>
      </c>
      <c r="Z23" s="205">
        <v>10.181593615404104</v>
      </c>
      <c r="AA23" s="205">
        <v>9.28768973501415</v>
      </c>
      <c r="AB23" s="205">
        <v>9.052762878882374</v>
      </c>
      <c r="AC23" s="205">
        <v>9.459674074074075</v>
      </c>
      <c r="AD23" s="205">
        <v>9.38467110982324</v>
      </c>
      <c r="AE23" s="205">
        <v>9.196120295247972</v>
      </c>
      <c r="AF23" s="205">
        <v>9.640549066416574</v>
      </c>
      <c r="AG23" s="205">
        <v>10.53104348308991</v>
      </c>
      <c r="AH23" s="205">
        <v>9.74511943379534</v>
      </c>
      <c r="AI23" s="205">
        <v>8.951284267720425</v>
      </c>
      <c r="AJ23" s="205">
        <v>9.378730395817774</v>
      </c>
      <c r="AK23" s="205">
        <v>9.19503041675494</v>
      </c>
      <c r="AL23" s="205">
        <v>9.836993523120952</v>
      </c>
      <c r="AM23" s="205">
        <v>8.89538349248829</v>
      </c>
      <c r="AN23" s="205">
        <v>9.237736293504504</v>
      </c>
      <c r="AO23" s="205">
        <v>10.401470757210157</v>
      </c>
      <c r="AP23" s="205">
        <v>9.435049516418601</v>
      </c>
      <c r="AQ23" s="205">
        <v>9.638342882327017</v>
      </c>
      <c r="AR23" s="205">
        <v>9.673798915973778</v>
      </c>
      <c r="AS23" s="205">
        <v>10.213937549850817</v>
      </c>
      <c r="AT23" s="205">
        <v>9.860691877225708</v>
      </c>
      <c r="AU23" s="205">
        <v>9.040155401998874</v>
      </c>
      <c r="AV23" s="205">
        <v>9.595503918187044</v>
      </c>
      <c r="AW23" s="205">
        <v>9.002334420734444</v>
      </c>
      <c r="AX23" s="205">
        <v>9.112665440622267</v>
      </c>
      <c r="AY23" s="205">
        <v>8.988826498780558</v>
      </c>
      <c r="AZ23" s="205">
        <v>8.49396117691569</v>
      </c>
      <c r="BA23" s="205">
        <v>9.19193057590443</v>
      </c>
      <c r="BB23" s="205">
        <v>9.000866801502456</v>
      </c>
      <c r="BC23" s="205">
        <v>9.915597263836283</v>
      </c>
      <c r="BD23" s="205">
        <v>9.270035486160397</v>
      </c>
      <c r="BE23" s="205">
        <v>9.478196449841667</v>
      </c>
      <c r="BF23" s="205">
        <v>9.549694892585471</v>
      </c>
      <c r="BG23" s="205">
        <v>9.312442858406818</v>
      </c>
      <c r="BH23" s="205">
        <v>9.371336442678643</v>
      </c>
      <c r="BI23" s="205">
        <v>9.148514559092789</v>
      </c>
      <c r="BJ23" s="205">
        <v>9.23800201878078</v>
      </c>
    </row>
    <row r="24" spans="1:62" s="204" customFormat="1" ht="14.15" customHeight="1">
      <c r="A24" s="206"/>
      <c r="B24" s="206" t="s">
        <v>354</v>
      </c>
      <c r="C24" s="205" t="s">
        <v>355</v>
      </c>
      <c r="D24" s="205" t="s">
        <v>355</v>
      </c>
      <c r="E24" s="205" t="s">
        <v>355</v>
      </c>
      <c r="F24" s="205" t="s">
        <v>355</v>
      </c>
      <c r="G24" s="205" t="s">
        <v>355</v>
      </c>
      <c r="H24" s="205" t="s">
        <v>355</v>
      </c>
      <c r="I24" s="205" t="s">
        <v>355</v>
      </c>
      <c r="J24" s="205" t="s">
        <v>355</v>
      </c>
      <c r="K24" s="205" t="s">
        <v>355</v>
      </c>
      <c r="L24" s="205" t="s">
        <v>355</v>
      </c>
      <c r="M24" s="205" t="s">
        <v>355</v>
      </c>
      <c r="N24" s="205" t="s">
        <v>355</v>
      </c>
      <c r="O24" s="205" t="s">
        <v>355</v>
      </c>
      <c r="P24" s="205" t="s">
        <v>355</v>
      </c>
      <c r="Q24" s="205" t="s">
        <v>355</v>
      </c>
      <c r="R24" s="205" t="s">
        <v>355</v>
      </c>
      <c r="S24" s="205" t="s">
        <v>355</v>
      </c>
      <c r="T24" s="205" t="s">
        <v>355</v>
      </c>
      <c r="U24" s="205" t="s">
        <v>355</v>
      </c>
      <c r="V24" s="205" t="s">
        <v>355</v>
      </c>
      <c r="W24" s="205" t="s">
        <v>355</v>
      </c>
      <c r="X24" s="205" t="s">
        <v>355</v>
      </c>
      <c r="Y24" s="205" t="s">
        <v>355</v>
      </c>
      <c r="Z24" s="205" t="s">
        <v>355</v>
      </c>
      <c r="AA24" s="205" t="s">
        <v>355</v>
      </c>
      <c r="AB24" s="205" t="s">
        <v>355</v>
      </c>
      <c r="AC24" s="205" t="s">
        <v>355</v>
      </c>
      <c r="AD24" s="205" t="s">
        <v>355</v>
      </c>
      <c r="AE24" s="205" t="s">
        <v>355</v>
      </c>
      <c r="AF24" s="205" t="s">
        <v>355</v>
      </c>
      <c r="AG24" s="205" t="s">
        <v>355</v>
      </c>
      <c r="AH24" s="205" t="s">
        <v>355</v>
      </c>
      <c r="AI24" s="205" t="s">
        <v>355</v>
      </c>
      <c r="AJ24" s="205" t="s">
        <v>355</v>
      </c>
      <c r="AK24" s="205" t="s">
        <v>355</v>
      </c>
      <c r="AL24" s="205" t="s">
        <v>355</v>
      </c>
      <c r="AM24" s="205" t="s">
        <v>355</v>
      </c>
      <c r="AN24" s="205" t="s">
        <v>355</v>
      </c>
      <c r="AO24" s="205" t="s">
        <v>355</v>
      </c>
      <c r="AP24" s="205" t="s">
        <v>355</v>
      </c>
      <c r="AQ24" s="205" t="s">
        <v>355</v>
      </c>
      <c r="AR24" s="205" t="s">
        <v>355</v>
      </c>
      <c r="AS24" s="205" t="s">
        <v>355</v>
      </c>
      <c r="AT24" s="205" t="s">
        <v>355</v>
      </c>
      <c r="AU24" s="205" t="s">
        <v>355</v>
      </c>
      <c r="AV24" s="205" t="s">
        <v>355</v>
      </c>
      <c r="AW24" s="205" t="s">
        <v>355</v>
      </c>
      <c r="AX24" s="205" t="s">
        <v>355</v>
      </c>
      <c r="AY24" s="205" t="s">
        <v>355</v>
      </c>
      <c r="AZ24" s="205" t="s">
        <v>355</v>
      </c>
      <c r="BA24" s="205" t="s">
        <v>355</v>
      </c>
      <c r="BB24" s="205" t="s">
        <v>355</v>
      </c>
      <c r="BC24" s="205" t="s">
        <v>355</v>
      </c>
      <c r="BD24" s="205" t="s">
        <v>355</v>
      </c>
      <c r="BE24" s="205" t="s">
        <v>355</v>
      </c>
      <c r="BF24" s="205" t="s">
        <v>355</v>
      </c>
      <c r="BG24" s="205" t="s">
        <v>355</v>
      </c>
      <c r="BH24" s="205" t="s">
        <v>355</v>
      </c>
      <c r="BI24" s="205" t="s">
        <v>355</v>
      </c>
      <c r="BJ24" s="205" t="s">
        <v>355</v>
      </c>
    </row>
    <row r="25" spans="1:62" s="204" customFormat="1" ht="14.15" customHeight="1">
      <c r="A25" s="206" t="s">
        <v>2</v>
      </c>
      <c r="B25" s="206" t="s">
        <v>21</v>
      </c>
      <c r="C25" s="205">
        <v>13.147053105946807</v>
      </c>
      <c r="D25" s="205">
        <v>12.40444842356576</v>
      </c>
      <c r="E25" s="205">
        <v>13.119609667058638</v>
      </c>
      <c r="F25" s="205">
        <v>12.91224748541966</v>
      </c>
      <c r="G25" s="205">
        <v>13.45549701927076</v>
      </c>
      <c r="H25" s="205">
        <v>12.776454452334242</v>
      </c>
      <c r="I25" s="205">
        <v>14.077161419290356</v>
      </c>
      <c r="J25" s="205">
        <v>13.603408314018441</v>
      </c>
      <c r="K25" s="205">
        <v>12.813349074359238</v>
      </c>
      <c r="L25" s="205">
        <v>13.533714248612148</v>
      </c>
      <c r="M25" s="205">
        <v>13.091712973317048</v>
      </c>
      <c r="N25" s="205">
        <v>14.029847038364624</v>
      </c>
      <c r="O25" s="205">
        <v>13.38929539295393</v>
      </c>
      <c r="P25" s="205">
        <v>12.17553735926305</v>
      </c>
      <c r="Q25" s="205">
        <v>12.891979616891744</v>
      </c>
      <c r="R25" s="205">
        <v>12.783798755254326</v>
      </c>
      <c r="S25" s="205">
        <v>13.023923685622318</v>
      </c>
      <c r="T25" s="205">
        <v>12.614536365418545</v>
      </c>
      <c r="U25" s="205">
        <v>14.307636781232057</v>
      </c>
      <c r="V25" s="205">
        <v>13.791095717672377</v>
      </c>
      <c r="W25" s="205">
        <v>12.941443546771717</v>
      </c>
      <c r="X25" s="205">
        <v>13.339447898694619</v>
      </c>
      <c r="Y25" s="205">
        <v>12.763319619218123</v>
      </c>
      <c r="Z25" s="205">
        <v>13.730896148995352</v>
      </c>
      <c r="AA25" s="205">
        <v>13.104640276968187</v>
      </c>
      <c r="AB25" s="205">
        <v>12.460077845571218</v>
      </c>
      <c r="AC25" s="205">
        <v>13.336192865861928</v>
      </c>
      <c r="AD25" s="205">
        <v>13.223660677660185</v>
      </c>
      <c r="AE25" s="205">
        <v>13.295417854566688</v>
      </c>
      <c r="AF25" s="205">
        <v>13.3694925402924</v>
      </c>
      <c r="AG25" s="205">
        <v>13.932865263530815</v>
      </c>
      <c r="AH25" s="205">
        <v>13.384232254182614</v>
      </c>
      <c r="AI25" s="205">
        <v>12.987516290554908</v>
      </c>
      <c r="AJ25" s="205">
        <v>13.32846849557818</v>
      </c>
      <c r="AK25" s="205">
        <v>12.94247139743939</v>
      </c>
      <c r="AL25" s="205">
        <v>13.677652540340539</v>
      </c>
      <c r="AM25" s="205">
        <v>12.913002919481057</v>
      </c>
      <c r="AN25" s="205">
        <v>12.882472001079476</v>
      </c>
      <c r="AO25" s="205">
        <v>14.207439483682577</v>
      </c>
      <c r="AP25" s="205">
        <v>13.260803270722676</v>
      </c>
      <c r="AQ25" s="205">
        <v>13.548023450586264</v>
      </c>
      <c r="AR25" s="205">
        <v>13.342572756336311</v>
      </c>
      <c r="AS25" s="205">
        <v>13.715478035735577</v>
      </c>
      <c r="AT25" s="205">
        <v>13.463300338715511</v>
      </c>
      <c r="AU25" s="205">
        <v>13.059129756494608</v>
      </c>
      <c r="AV25" s="205">
        <v>13.413741534018634</v>
      </c>
      <c r="AW25" s="205">
        <v>12.997997353023127</v>
      </c>
      <c r="AX25" s="205">
        <v>13.100784340945374</v>
      </c>
      <c r="AY25" s="205">
        <v>13.110355138930887</v>
      </c>
      <c r="AZ25" s="205">
        <v>12.263794177568991</v>
      </c>
      <c r="BA25" s="205">
        <v>13.06418683398068</v>
      </c>
      <c r="BB25" s="205">
        <v>12.893752122241086</v>
      </c>
      <c r="BC25" s="205">
        <v>13.721062107725185</v>
      </c>
      <c r="BD25" s="205">
        <v>13.10092852225599</v>
      </c>
      <c r="BE25" s="205">
        <v>13.407746211467432</v>
      </c>
      <c r="BF25" s="205">
        <v>13.288544101314503</v>
      </c>
      <c r="BG25" s="205">
        <v>13.285449044147985</v>
      </c>
      <c r="BH25" s="205">
        <v>13.33406076600352</v>
      </c>
      <c r="BI25" s="205">
        <v>13.100622690570686</v>
      </c>
      <c r="BJ25" s="205">
        <v>13.220330349996361</v>
      </c>
    </row>
    <row r="26" spans="1:62" s="204" customFormat="1" ht="29.15" customHeight="1">
      <c r="A26" s="401" t="s">
        <v>133</v>
      </c>
      <c r="B26" s="401"/>
      <c r="C26" s="401"/>
      <c r="D26" s="401"/>
      <c r="E26" s="401"/>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c r="AK26" s="401"/>
      <c r="AL26" s="401"/>
      <c r="AM26" s="401"/>
      <c r="AN26" s="401"/>
      <c r="AO26" s="401"/>
      <c r="AP26" s="401"/>
      <c r="AQ26" s="401"/>
      <c r="AR26" s="401"/>
      <c r="AS26" s="401"/>
      <c r="AT26" s="401"/>
      <c r="AU26" s="401"/>
      <c r="AV26" s="401"/>
      <c r="AW26" s="401"/>
      <c r="AX26" s="401"/>
      <c r="AY26" s="401"/>
      <c r="AZ26" s="401"/>
      <c r="BA26" s="401"/>
      <c r="BB26" s="401"/>
      <c r="BC26" s="401"/>
      <c r="BD26" s="401"/>
      <c r="BE26" s="401"/>
      <c r="BF26" s="401"/>
      <c r="BG26" s="401"/>
      <c r="BH26" s="401"/>
      <c r="BI26" s="401"/>
      <c r="BJ26" s="401"/>
    </row>
    <row r="27" s="204" customFormat="1" ht="12" customHeight="1"/>
    <row r="28" s="204" customFormat="1" ht="12" customHeight="1"/>
    <row r="29" s="204" customFormat="1" ht="12" customHeight="1"/>
    <row r="30" s="204" customFormat="1" ht="12" customHeight="1"/>
    <row r="31" s="204" customFormat="1" ht="12" customHeight="1"/>
    <row r="32" s="204" customFormat="1" ht="12" customHeight="1"/>
    <row r="33" s="204" customFormat="1" ht="12" customHeight="1"/>
    <row r="34" s="204" customFormat="1" ht="12" customHeight="1"/>
    <row r="35" s="204" customFormat="1" ht="12" customHeight="1"/>
  </sheetData>
  <sheetProtection algorithmName="SHA-512" hashValue="urn8NZQh4sX3lPsW+/X90rKlHWEuMZXGnefuPqHxlNFTzNld+WLibP/LIUvA4magnq98FDyoeevwhfuxExEMUw==" saltValue="o98ZOxu/Q8r+mMbsGTYstw==" spinCount="100000" sheet="1" objects="1" scenarios="1"/>
  <mergeCells count="10">
    <mergeCell ref="A14:BJ14"/>
    <mergeCell ref="A20:BJ20"/>
    <mergeCell ref="A26:BJ26"/>
    <mergeCell ref="C6:BJ6"/>
    <mergeCell ref="A9:BJ9"/>
    <mergeCell ref="A1:BJ1"/>
    <mergeCell ref="A2:BJ2"/>
    <mergeCell ref="A4:B4"/>
    <mergeCell ref="C4:BJ4"/>
    <mergeCell ref="A5:B5"/>
  </mergeCells>
  <printOptions/>
  <pageMargins left="0.05" right="0.05" top="0.5" bottom="0.5" header="0" footer="0"/>
  <pageSetup fitToWidth="5" fitToHeight="1" horizontalDpi="300" verticalDpi="300" orientation="landscape" pageOrder="overThenDown" scale="61" r:id="rId1"/>
  <headerFooter>
    <oddFooter>&amp;L&amp;F&amp;RPage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 Department of Public Welfare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dpwuser</dc:creator>
  <cp:keywords/>
  <dc:description/>
  <cp:lastModifiedBy>Tyler Magee</cp:lastModifiedBy>
  <cp:lastPrinted>2018-11-17T17:26:17Z</cp:lastPrinted>
  <dcterms:created xsi:type="dcterms:W3CDTF">2015-12-21T15:16:30Z</dcterms:created>
  <dcterms:modified xsi:type="dcterms:W3CDTF">2019-01-23T16:56:05Z</dcterms:modified>
  <cp:category/>
  <cp:version/>
  <cp:contentType/>
  <cp:contentStatus/>
</cp:coreProperties>
</file>